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ntaa-my.sharepoint.com/personal/tuija_vikstedt_vantaa_fi/Documents/Vantaa.fi uudistus/"/>
    </mc:Choice>
  </mc:AlternateContent>
  <xr:revisionPtr revIDLastSave="0" documentId="8_{E1F6279C-530A-48DB-85AB-57589036E027}" xr6:coauthVersionLast="47" xr6:coauthVersionMax="47" xr10:uidLastSave="{00000000-0000-0000-0000-000000000000}"/>
  <bookViews>
    <workbookView xWindow="14310" yWindow="1170" windowWidth="17355" windowHeight="14235" xr2:uid="{6FCB6913-7800-4CD5-86C6-DA5A77164DAE}"/>
  </bookViews>
  <sheets>
    <sheet name="Hintalaskuri" sheetId="1" r:id="rId1"/>
    <sheet name="Taulukot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" l="1"/>
  <c r="M16" i="1" s="1"/>
  <c r="B19" i="1"/>
  <c r="K22" i="1"/>
  <c r="K23" i="1"/>
  <c r="K24" i="1"/>
  <c r="K25" i="1"/>
  <c r="M25" i="1" s="1"/>
  <c r="K26" i="1"/>
  <c r="M26" i="1" s="1"/>
  <c r="K27" i="1"/>
  <c r="M27" i="1" s="1"/>
  <c r="K21" i="1"/>
  <c r="M21" i="1" s="1"/>
  <c r="K6" i="1"/>
  <c r="M6" i="1" s="1"/>
  <c r="K7" i="1"/>
  <c r="M7" i="1" s="1"/>
  <c r="K8" i="1"/>
  <c r="M8" i="1" s="1"/>
  <c r="K9" i="1"/>
  <c r="M9" i="1" s="1"/>
  <c r="K10" i="1"/>
  <c r="M10" i="1" s="1"/>
  <c r="K11" i="1"/>
  <c r="M11" i="1" s="1"/>
  <c r="K12" i="1"/>
  <c r="M12" i="1" s="1"/>
  <c r="K13" i="1"/>
  <c r="M13" i="1" s="1"/>
  <c r="K14" i="1"/>
  <c r="M14" i="1" s="1"/>
  <c r="K15" i="1"/>
  <c r="M15" i="1" s="1"/>
  <c r="K5" i="1"/>
  <c r="M5" i="1" s="1"/>
  <c r="M22" i="1"/>
  <c r="M23" i="1"/>
  <c r="M24" i="1"/>
  <c r="B21" i="1"/>
  <c r="H29" i="1"/>
  <c r="H30" i="1"/>
  <c r="H31" i="1"/>
  <c r="H28" i="1"/>
  <c r="G23" i="1"/>
  <c r="G24" i="1"/>
  <c r="G25" i="1"/>
  <c r="G22" i="1"/>
  <c r="M17" i="1" l="1"/>
  <c r="B23" i="1" s="1"/>
  <c r="B25" i="1" s="1"/>
  <c r="M28" i="1"/>
</calcChain>
</file>

<file path=xl/sharedStrings.xml><?xml version="1.0" encoding="utf-8"?>
<sst xmlns="http://schemas.openxmlformats.org/spreadsheetml/2006/main" count="117" uniqueCount="75">
  <si>
    <t>Syötä suunniteltu kävijämäärä:</t>
  </si>
  <si>
    <t>hintojen määräytymisperusteet:</t>
  </si>
  <si>
    <t>A</t>
  </si>
  <si>
    <t>B</t>
  </si>
  <si>
    <t>C</t>
  </si>
  <si>
    <t>D</t>
  </si>
  <si>
    <t>hinnoittelu-luokka</t>
  </si>
  <si>
    <t>osallistujien minimimäärä</t>
  </si>
  <si>
    <t>osallistujien maksimimäärä</t>
  </si>
  <si>
    <t>Alasvetovalikon valittavat</t>
  </si>
  <si>
    <t>Valitse suunniteltu ajankohta valikosta:</t>
  </si>
  <si>
    <t>kesäkausi, 1.5.-31.8.</t>
  </si>
  <si>
    <t>talvikausi, 1.9.-30.4.</t>
  </si>
  <si>
    <t>Kukonnotkon leirikeskuksen siivous- ja emäntäpalveluiden hintalaskuri</t>
  </si>
  <si>
    <t>joista pyhiä/sunnuntaita:</t>
  </si>
  <si>
    <t>-</t>
  </si>
  <si>
    <t>hinta/vrk</t>
  </si>
  <si>
    <t>hinta/vrk kesäkausi</t>
  </si>
  <si>
    <t>hinta/vrk talvikausi</t>
  </si>
  <si>
    <t>Leirin kesto vuorokausina:</t>
  </si>
  <si>
    <t>Leiri päättyy pyhäpäivään:</t>
  </si>
  <si>
    <t>kyllä</t>
  </si>
  <si>
    <t>ei</t>
  </si>
  <si>
    <t>Järjestöjen osuus</t>
  </si>
  <si>
    <t>Siivouspalvelujen kustannukset</t>
  </si>
  <si>
    <t>vaihtosiivous arkisin</t>
  </si>
  <si>
    <t>ylläpitosiivous leirin aikana arkisin/vrk</t>
  </si>
  <si>
    <t>ylläpitosiivous leirin aikana pyhinä ja sunnuntaisin/vrk</t>
  </si>
  <si>
    <t>vaihtosiivous pyhinä ja sunnuntaisin</t>
  </si>
  <si>
    <t>siivouspalveluiden hinta:</t>
  </si>
  <si>
    <t>kokonaishinta järjestölle:</t>
  </si>
  <si>
    <t>Valitse päättyykö leiri pyhäpäivään:</t>
  </si>
  <si>
    <t>vaihtosiivouksen lisähinta arkisin/h</t>
  </si>
  <si>
    <t>vaihtosiivouksen lisähinta pyhinä ja sunnuntaisin/h</t>
  </si>
  <si>
    <t>vaihtosiivous per mökki</t>
  </si>
  <si>
    <t>vaihtosiivous per majoitushuone</t>
  </si>
  <si>
    <t>Tämä on arvio siivous- ja emäntäpalveluiden hinnasta. Lisäsiivouksen tarpeen määrittää palveluntuottaja. Lopullinen hinta määräytyy aina toteutuneiden palveluiden perusteella.
Laskurissa esiintyvien kaavojen toiminta- periaatteiden muokkaaminen on kielletty.</t>
  </si>
  <si>
    <t>emäntäpalveluiden hinta:</t>
  </si>
  <si>
    <t>lisäkustannusten hinta:</t>
  </si>
  <si>
    <t>tuote</t>
  </si>
  <si>
    <t>à hinta</t>
  </si>
  <si>
    <t>kpl</t>
  </si>
  <si>
    <t>yhteensä</t>
  </si>
  <si>
    <t>aamupala</t>
  </si>
  <si>
    <t>lounas</t>
  </si>
  <si>
    <t>välipala</t>
  </si>
  <si>
    <t>päivällinen</t>
  </si>
  <si>
    <t>iltapala</t>
  </si>
  <si>
    <t>koko päivän paketti (kaikki ateriat)</t>
  </si>
  <si>
    <t>aamupala (erityisruokavalio)</t>
  </si>
  <si>
    <t>lounas (erityisruokavalio)</t>
  </si>
  <si>
    <t>välipala (erityisruokavalio)</t>
  </si>
  <si>
    <t>päivällinen (erityisruokavalio)</t>
  </si>
  <si>
    <t>iltapala (erityisruokavalio)</t>
  </si>
  <si>
    <t>koko päivän paketti (kaikki ateriat, erityisruokavalio)</t>
  </si>
  <si>
    <t>brunssi</t>
  </si>
  <si>
    <t>suolainen piirakka, salaatti, kahvi (tarjoilu saunalle)</t>
  </si>
  <si>
    <t>makea kahvileipä, kahvi (tarjoilu saunalle)</t>
  </si>
  <si>
    <t>makkara, salaatti, kahvi (kodalle toimitettuna)</t>
  </si>
  <si>
    <t>lisäkustannusten hintalaskuri:</t>
  </si>
  <si>
    <t>saunan lämmitys (yksi sauna)</t>
  </si>
  <si>
    <t>saunan lämmitys (molemmat saunat)</t>
  </si>
  <si>
    <t>avannon aukaisu</t>
  </si>
  <si>
    <t>vaihtosiivouksen lisäsiivous arkisin/h</t>
  </si>
  <si>
    <t>vaihtosiivouksen lisäsiivous pyhinä ja sunnuntaisin/h</t>
  </si>
  <si>
    <t>vaihtosiivous/majoitustila</t>
  </si>
  <si>
    <t>vaihtosiivous/mökki</t>
  </si>
  <si>
    <t>Hinta-arvio (sis. alv.)</t>
  </si>
  <si>
    <t>siivouspalveluiden hinnasto (sis. alv. 24 %):</t>
  </si>
  <si>
    <t>ateriat (sis. alv. 14 %)</t>
  </si>
  <si>
    <t>muut palvelut (sis. alv. 24 %)</t>
  </si>
  <si>
    <t>emäntäpalveluiden hinnasto (sis. alv. 24 %):</t>
  </si>
  <si>
    <t>Järjestöjen osuus lisäpalveluista</t>
  </si>
  <si>
    <r>
      <rPr>
        <b/>
        <sz val="11"/>
        <color theme="1"/>
        <rFont val="Calibri"/>
        <family val="2"/>
        <scheme val="minor"/>
      </rPr>
      <t>Tämä laskuri laskee arvion Kukonnotkon leirikeskuksen siivous- ja emäntäpalveluiden kustannuksista asiakkaille, jotka järjestävät toimintaa vantaalaisille nuorille ja lapsille.</t>
    </r>
    <r>
      <rPr>
        <sz val="11"/>
        <color theme="1"/>
        <rFont val="Calibri"/>
        <family val="2"/>
        <scheme val="minor"/>
      </rPr>
      <t xml:space="preserve"> Nuorison palvelualue maksaa osan näiden toimijoiden kustannuksista. Laskurin näyttämä hinta on arvio järjestön maksettavaksi tulevasta hinnasta. Muita asiakkaita suosittelemme pyytämään tarjouksen kustannuksista JPS Palvelut Oy:ltä.
Siivouspalveluiden kustannukset määräytyvät vuorokausikohtaisesta ylläpitosiivouksen hinnasta sekä leirin lopussa tehtävän vaihtosiivouksen kustannuksista. </t>
    </r>
    <r>
      <rPr>
        <b/>
        <sz val="11"/>
        <color theme="1"/>
        <rFont val="Calibri"/>
        <family val="2"/>
        <scheme val="minor"/>
      </rPr>
      <t xml:space="preserve">Vaihtosiivouksessa laskutetaan lisäksi mahdollisesti tarvittavien lisäsiivousten kustannuksista 30,05 €/h arkisin ja 52,07 €/h sunnuntaisin ja pyhinä. Lisäksi laskutetaan käytössä olleista tiloista 13,01 €/mökki ja 8,67 €/majoitushuone.
</t>
    </r>
    <r>
      <rPr>
        <sz val="11"/>
        <color theme="1"/>
        <rFont val="Calibri"/>
        <family val="2"/>
        <scheme val="minor"/>
      </rPr>
      <t xml:space="preserve">
Emäntäpalveluiden hinta muodostuu cateringin vuorokausihinnasta, johon vaikuttavat kävijämäärä sekä leirin ajankohta. </t>
    </r>
    <r>
      <rPr>
        <b/>
        <sz val="11"/>
        <color theme="1"/>
        <rFont val="Calibri"/>
        <family val="2"/>
        <scheme val="minor"/>
      </rPr>
      <t>Näiden lisäksi laskutetaan ateriakustannuksista sekä mahdollisista lisäpalveluista.</t>
    </r>
  </si>
  <si>
    <t>ateriat (sis. alv. 14 %) hinnat voimassa 1.6.2022 alkaen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</si>
</sst>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5" borderId="1" xfId="0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7" fontId="0" fillId="0" borderId="0" xfId="0" applyNumberFormat="1"/>
    <xf numFmtId="0" fontId="2" fillId="0" borderId="0" xfId="0" applyFont="1"/>
    <xf numFmtId="0" fontId="1" fillId="2" borderId="1" xfId="0" applyFont="1" applyFill="1" applyBorder="1" applyAlignment="1"/>
    <xf numFmtId="0" fontId="0" fillId="0" borderId="0" xfId="0" applyFont="1"/>
    <xf numFmtId="0" fontId="2" fillId="4" borderId="1" xfId="0" applyFont="1" applyFill="1" applyBorder="1" applyAlignment="1">
      <alignment vertical="center" wrapText="1"/>
    </xf>
    <xf numFmtId="10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/>
    <xf numFmtId="0" fontId="1" fillId="2" borderId="2" xfId="0" applyFont="1" applyFill="1" applyBorder="1" applyAlignment="1"/>
    <xf numFmtId="0" fontId="1" fillId="2" borderId="1" xfId="0" applyFont="1" applyFill="1" applyBorder="1" applyAlignment="1" applyProtection="1"/>
    <xf numFmtId="0" fontId="1" fillId="2" borderId="2" xfId="0" applyFont="1" applyFill="1" applyBorder="1" applyAlignment="1" applyProtection="1"/>
    <xf numFmtId="0" fontId="1" fillId="2" borderId="15" xfId="0" applyFont="1" applyFill="1" applyBorder="1" applyAlignment="1" applyProtection="1"/>
    <xf numFmtId="164" fontId="0" fillId="0" borderId="0" xfId="0" applyNumberFormat="1"/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164" fontId="5" fillId="3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vertical="center"/>
    </xf>
    <xf numFmtId="164" fontId="0" fillId="3" borderId="12" xfId="0" applyNumberFormat="1" applyFill="1" applyBorder="1" applyAlignment="1">
      <alignment vertical="center"/>
    </xf>
    <xf numFmtId="164" fontId="0" fillId="3" borderId="14" xfId="0" applyNumberForma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0" fontId="7" fillId="0" borderId="0" xfId="0" applyFont="1"/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/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0" fillId="3" borderId="6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top" wrapText="1"/>
    </xf>
    <xf numFmtId="0" fontId="0" fillId="5" borderId="15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0" fillId="5" borderId="12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88C75-9B33-41F1-918F-1A6F0E898561}">
  <sheetPr>
    <pageSetUpPr fitToPage="1"/>
  </sheetPr>
  <dimension ref="B1:M34"/>
  <sheetViews>
    <sheetView tabSelected="1" workbookViewId="0">
      <selection activeCell="A3" sqref="A3"/>
    </sheetView>
  </sheetViews>
  <sheetFormatPr defaultRowHeight="15" x14ac:dyDescent="0.25"/>
  <cols>
    <col min="1" max="1" width="7.42578125" customWidth="1"/>
    <col min="2" max="2" width="42.5703125" customWidth="1"/>
    <col min="3" max="3" width="7.42578125" customWidth="1"/>
    <col min="4" max="4" width="11.85546875" customWidth="1"/>
    <col min="5" max="5" width="12.5703125" customWidth="1"/>
    <col min="6" max="6" width="14" customWidth="1"/>
    <col min="7" max="7" width="14.28515625" customWidth="1"/>
    <col min="8" max="8" width="15.42578125" customWidth="1"/>
    <col min="10" max="10" width="48.5703125" customWidth="1"/>
    <col min="13" max="13" width="13.42578125" customWidth="1"/>
  </cols>
  <sheetData>
    <row r="1" spans="2:13" ht="21" customHeight="1" x14ac:dyDescent="0.35">
      <c r="B1" s="56" t="s">
        <v>13</v>
      </c>
      <c r="C1" s="57"/>
      <c r="D1" s="57"/>
      <c r="E1" s="57"/>
      <c r="F1" s="57"/>
      <c r="G1" s="57"/>
      <c r="H1" s="58"/>
      <c r="I1" s="23"/>
      <c r="J1" s="45" t="s">
        <v>59</v>
      </c>
      <c r="K1" s="45"/>
      <c r="L1" s="45"/>
      <c r="M1" s="45"/>
    </row>
    <row r="2" spans="2:13" ht="7.5" customHeight="1" x14ac:dyDescent="0.25"/>
    <row r="3" spans="2:13" ht="18" customHeight="1" x14ac:dyDescent="0.3">
      <c r="B3" s="31" t="s">
        <v>10</v>
      </c>
      <c r="D3" s="42" t="s">
        <v>1</v>
      </c>
      <c r="E3" s="43"/>
      <c r="F3" s="43"/>
      <c r="G3" s="43"/>
      <c r="H3" s="44"/>
      <c r="J3" s="46" t="s">
        <v>74</v>
      </c>
      <c r="K3" s="46"/>
      <c r="L3" s="46"/>
      <c r="M3" s="46"/>
    </row>
    <row r="4" spans="2:13" ht="18" customHeight="1" thickBot="1" x14ac:dyDescent="0.35">
      <c r="B4" s="32"/>
      <c r="D4" s="33" t="s">
        <v>73</v>
      </c>
      <c r="E4" s="34"/>
      <c r="F4" s="34"/>
      <c r="G4" s="34"/>
      <c r="H4" s="35"/>
      <c r="J4" s="5" t="s">
        <v>39</v>
      </c>
      <c r="K4" s="5" t="s">
        <v>40</v>
      </c>
      <c r="L4" s="10" t="s">
        <v>41</v>
      </c>
      <c r="M4" s="5" t="s">
        <v>42</v>
      </c>
    </row>
    <row r="5" spans="2:13" ht="18" customHeight="1" thickBot="1" x14ac:dyDescent="0.3">
      <c r="B5" s="28"/>
      <c r="D5" s="36"/>
      <c r="E5" s="37"/>
      <c r="F5" s="37"/>
      <c r="G5" s="37"/>
      <c r="H5" s="38"/>
      <c r="J5" s="18" t="s">
        <v>43</v>
      </c>
      <c r="K5" s="19">
        <f>Taulukot!$I$2*Taulukot!B26</f>
        <v>1.88</v>
      </c>
      <c r="L5" s="30"/>
      <c r="M5" s="20">
        <f>K5*L5</f>
        <v>0</v>
      </c>
    </row>
    <row r="6" spans="2:13" ht="18" customHeight="1" thickBot="1" x14ac:dyDescent="0.3">
      <c r="D6" s="36"/>
      <c r="E6" s="37"/>
      <c r="F6" s="37"/>
      <c r="G6" s="37"/>
      <c r="H6" s="38"/>
      <c r="J6" s="18" t="s">
        <v>44</v>
      </c>
      <c r="K6" s="19">
        <f>Taulukot!$I$2*Taulukot!B27</f>
        <v>3.71</v>
      </c>
      <c r="L6" s="30"/>
      <c r="M6" s="20">
        <f t="shared" ref="M6:M16" si="0">K6*L6</f>
        <v>0</v>
      </c>
    </row>
    <row r="7" spans="2:13" ht="18" customHeight="1" thickBot="1" x14ac:dyDescent="0.35">
      <c r="B7" s="10" t="s">
        <v>19</v>
      </c>
      <c r="D7" s="36"/>
      <c r="E7" s="37"/>
      <c r="F7" s="37"/>
      <c r="G7" s="37"/>
      <c r="H7" s="38"/>
      <c r="J7" s="18" t="s">
        <v>45</v>
      </c>
      <c r="K7" s="19">
        <f>Taulukot!$I$2*Taulukot!B28</f>
        <v>1.57</v>
      </c>
      <c r="L7" s="30"/>
      <c r="M7" s="20">
        <f t="shared" si="0"/>
        <v>0</v>
      </c>
    </row>
    <row r="8" spans="2:13" ht="18" customHeight="1" thickBot="1" x14ac:dyDescent="0.3">
      <c r="B8" s="29"/>
      <c r="D8" s="36"/>
      <c r="E8" s="37"/>
      <c r="F8" s="37"/>
      <c r="G8" s="37"/>
      <c r="H8" s="38"/>
      <c r="J8" s="18" t="s">
        <v>46</v>
      </c>
      <c r="K8" s="19">
        <f>Taulukot!$I$2*Taulukot!B29</f>
        <v>4.26</v>
      </c>
      <c r="L8" s="30"/>
      <c r="M8" s="20">
        <f t="shared" si="0"/>
        <v>0</v>
      </c>
    </row>
    <row r="9" spans="2:13" ht="18" customHeight="1" thickBot="1" x14ac:dyDescent="0.35">
      <c r="B9" s="27" t="s">
        <v>14</v>
      </c>
      <c r="D9" s="36"/>
      <c r="E9" s="37"/>
      <c r="F9" s="37"/>
      <c r="G9" s="37"/>
      <c r="H9" s="38"/>
      <c r="J9" s="18" t="s">
        <v>47</v>
      </c>
      <c r="K9" s="19">
        <f>Taulukot!$I$2*Taulukot!B30</f>
        <v>1.88</v>
      </c>
      <c r="L9" s="30"/>
      <c r="M9" s="20">
        <f t="shared" si="0"/>
        <v>0</v>
      </c>
    </row>
    <row r="10" spans="2:13" ht="18" customHeight="1" thickBot="1" x14ac:dyDescent="0.3">
      <c r="B10" s="29"/>
      <c r="D10" s="36"/>
      <c r="E10" s="37"/>
      <c r="F10" s="37"/>
      <c r="G10" s="37"/>
      <c r="H10" s="38"/>
      <c r="J10" s="18" t="s">
        <v>48</v>
      </c>
      <c r="K10" s="19">
        <f>Taulukot!$I$2*Taulukot!B31</f>
        <v>13.3</v>
      </c>
      <c r="L10" s="30"/>
      <c r="M10" s="20">
        <f t="shared" si="0"/>
        <v>0</v>
      </c>
    </row>
    <row r="11" spans="2:13" ht="18" customHeight="1" thickBot="1" x14ac:dyDescent="0.35">
      <c r="B11" s="27" t="s">
        <v>31</v>
      </c>
      <c r="D11" s="36"/>
      <c r="E11" s="37"/>
      <c r="F11" s="37"/>
      <c r="G11" s="37"/>
      <c r="H11" s="38"/>
      <c r="J11" s="18" t="s">
        <v>49</v>
      </c>
      <c r="K11" s="19">
        <f>Taulukot!$I$2*Taulukot!B32</f>
        <v>3.01</v>
      </c>
      <c r="L11" s="30"/>
      <c r="M11" s="20">
        <f t="shared" si="0"/>
        <v>0</v>
      </c>
    </row>
    <row r="12" spans="2:13" ht="18" customHeight="1" thickBot="1" x14ac:dyDescent="0.3">
      <c r="B12" s="29"/>
      <c r="D12" s="36"/>
      <c r="E12" s="37"/>
      <c r="F12" s="37"/>
      <c r="G12" s="37"/>
      <c r="H12" s="38"/>
      <c r="J12" s="18" t="s">
        <v>50</v>
      </c>
      <c r="K12" s="19">
        <f>Taulukot!$I$2*Taulukot!B33</f>
        <v>5.0199999999999996</v>
      </c>
      <c r="L12" s="30"/>
      <c r="M12" s="20">
        <f t="shared" si="0"/>
        <v>0</v>
      </c>
    </row>
    <row r="13" spans="2:13" ht="18" customHeight="1" thickBot="1" x14ac:dyDescent="0.3">
      <c r="D13" s="36"/>
      <c r="E13" s="37"/>
      <c r="F13" s="37"/>
      <c r="G13" s="37"/>
      <c r="H13" s="38"/>
      <c r="J13" s="18" t="s">
        <v>51</v>
      </c>
      <c r="K13" s="19">
        <f>Taulukot!$I$2*Taulukot!B34</f>
        <v>2.95</v>
      </c>
      <c r="L13" s="30"/>
      <c r="M13" s="20">
        <f t="shared" si="0"/>
        <v>0</v>
      </c>
    </row>
    <row r="14" spans="2:13" ht="18" customHeight="1" thickBot="1" x14ac:dyDescent="0.3">
      <c r="B14" s="16" t="s">
        <v>0</v>
      </c>
      <c r="D14" s="36"/>
      <c r="E14" s="37"/>
      <c r="F14" s="37"/>
      <c r="G14" s="37"/>
      <c r="H14" s="38"/>
      <c r="J14" s="18" t="s">
        <v>52</v>
      </c>
      <c r="K14" s="19">
        <f>Taulukot!$I$2*Taulukot!B35</f>
        <v>5.64</v>
      </c>
      <c r="L14" s="30"/>
      <c r="M14" s="20">
        <f t="shared" si="0"/>
        <v>0</v>
      </c>
    </row>
    <row r="15" spans="2:13" ht="18" customHeight="1" thickBot="1" x14ac:dyDescent="0.3">
      <c r="B15" s="29"/>
      <c r="D15" s="36"/>
      <c r="E15" s="37"/>
      <c r="F15" s="37"/>
      <c r="G15" s="37"/>
      <c r="H15" s="38"/>
      <c r="J15" s="18" t="s">
        <v>53</v>
      </c>
      <c r="K15" s="19">
        <f>Taulukot!$I$2*Taulukot!B36</f>
        <v>3.01</v>
      </c>
      <c r="L15" s="30"/>
      <c r="M15" s="20">
        <f t="shared" si="0"/>
        <v>0</v>
      </c>
    </row>
    <row r="16" spans="2:13" ht="18" customHeight="1" thickBot="1" x14ac:dyDescent="0.3">
      <c r="D16" s="36"/>
      <c r="E16" s="37"/>
      <c r="F16" s="37"/>
      <c r="G16" s="37"/>
      <c r="H16" s="38"/>
      <c r="J16" s="18" t="s">
        <v>54</v>
      </c>
      <c r="K16" s="19">
        <f>Taulukot!$I$2*Taulukot!B37</f>
        <v>19.63</v>
      </c>
      <c r="L16" s="30"/>
      <c r="M16" s="20">
        <f t="shared" si="0"/>
        <v>0</v>
      </c>
    </row>
    <row r="17" spans="2:13" ht="18" customHeight="1" x14ac:dyDescent="0.3">
      <c r="B17" s="11" t="s">
        <v>67</v>
      </c>
      <c r="D17" s="39"/>
      <c r="E17" s="40"/>
      <c r="F17" s="40"/>
      <c r="G17" s="40"/>
      <c r="H17" s="41"/>
      <c r="J17" s="47" t="s">
        <v>42</v>
      </c>
      <c r="K17" s="48"/>
      <c r="L17" s="49"/>
      <c r="M17" s="21">
        <f>SUM(M5:M16)</f>
        <v>0</v>
      </c>
    </row>
    <row r="18" spans="2:13" ht="18" customHeight="1" x14ac:dyDescent="0.3">
      <c r="B18" s="12" t="s">
        <v>37</v>
      </c>
    </row>
    <row r="19" spans="2:13" ht="18" customHeight="1" x14ac:dyDescent="0.3">
      <c r="B19" s="15" t="str">
        <f>IF(OR(B5="",B8="",B10="",B12="",B15=""),"Täytä tarvittavat tiedot.",IF(B10&gt;B8,"Liikaa pyhiä!",IF(B15&lt;10,"Pyydä tarjous JPS Palvelut Oy:ltä.",IF(AND(B15&gt;9,B15&lt;26),B8*G22,IF(AND(B15&gt;25,B15&lt;41),B8*G23,IF(AND(B15&gt;40,B15&lt;61),B8*G24,IF(B15&gt;60,B8*G25,0)))))))</f>
        <v>Täytä tarvittavat tiedot.</v>
      </c>
      <c r="D19" s="42" t="s">
        <v>71</v>
      </c>
      <c r="E19" s="43"/>
      <c r="F19" s="43"/>
      <c r="G19" s="43"/>
      <c r="H19" s="44"/>
      <c r="J19" s="24" t="s">
        <v>70</v>
      </c>
      <c r="K19" s="25"/>
      <c r="L19" s="25"/>
      <c r="M19" s="26"/>
    </row>
    <row r="20" spans="2:13" ht="18" customHeight="1" thickBot="1" x14ac:dyDescent="0.35">
      <c r="B20" s="13" t="s">
        <v>29</v>
      </c>
      <c r="D20" s="59" t="s">
        <v>6</v>
      </c>
      <c r="E20" s="59" t="s">
        <v>7</v>
      </c>
      <c r="F20" s="59" t="s">
        <v>8</v>
      </c>
      <c r="G20" s="59" t="s">
        <v>16</v>
      </c>
      <c r="J20" s="5" t="s">
        <v>39</v>
      </c>
      <c r="K20" s="5" t="s">
        <v>40</v>
      </c>
      <c r="L20" s="10" t="s">
        <v>41</v>
      </c>
      <c r="M20" s="5" t="s">
        <v>42</v>
      </c>
    </row>
    <row r="21" spans="2:13" ht="18" customHeight="1" thickBot="1" x14ac:dyDescent="0.3">
      <c r="B21" s="15" t="str">
        <f>IF(OR(B5="",B8="",B10="",B12="",B15=""),"Täytä tarvittavat tiedot.",IF(B10&gt;B8,"Liikaa pyhiä!",IF(B12="kyllä",(B8-B10)*H28+B10*H29+H31,IF(B12="ei",(B8-B10)*H28+B10*H29+H30,"Täytä tarvittavat tiedot"))))</f>
        <v>Täytä tarvittavat tiedot.</v>
      </c>
      <c r="D21" s="60"/>
      <c r="E21" s="60"/>
      <c r="F21" s="60"/>
      <c r="G21" s="60"/>
      <c r="J21" s="18" t="s">
        <v>60</v>
      </c>
      <c r="K21" s="19">
        <f>Taulukot!$I$2*Taulukot!B45</f>
        <v>50</v>
      </c>
      <c r="L21" s="30"/>
      <c r="M21" s="20">
        <f>K21*L21</f>
        <v>0</v>
      </c>
    </row>
    <row r="22" spans="2:13" ht="18" customHeight="1" thickBot="1" x14ac:dyDescent="0.35">
      <c r="B22" s="13" t="s">
        <v>38</v>
      </c>
      <c r="D22" s="1" t="s">
        <v>2</v>
      </c>
      <c r="E22" s="1">
        <v>10</v>
      </c>
      <c r="F22" s="1">
        <v>25</v>
      </c>
      <c r="G22" s="2" t="str">
        <f>IFERROR(Taulukot!$G$2*IF($B$5=Taulukot!$A$2,Taulukot!D8,IF(Hintalaskuri!$B$5=Taulukot!$A$3,Taulukot!E8,"-")),"-")</f>
        <v>-</v>
      </c>
      <c r="J22" s="18" t="s">
        <v>61</v>
      </c>
      <c r="K22" s="19">
        <f>Taulukot!$I$2*Taulukot!B46</f>
        <v>70</v>
      </c>
      <c r="L22" s="30"/>
      <c r="M22" s="20">
        <f t="shared" ref="M22:M27" si="1">K22*L22</f>
        <v>0</v>
      </c>
    </row>
    <row r="23" spans="2:13" ht="18" customHeight="1" thickBot="1" x14ac:dyDescent="0.3">
      <c r="B23" s="15" t="str">
        <f>IF(B19="Täytä tarvittavat tiedot.","Täytä tarvittavat tiedot.",M17+M28)</f>
        <v>Täytä tarvittavat tiedot.</v>
      </c>
      <c r="D23" s="1" t="s">
        <v>3</v>
      </c>
      <c r="E23" s="1">
        <v>26</v>
      </c>
      <c r="F23" s="1">
        <v>40</v>
      </c>
      <c r="G23" s="2" t="str">
        <f>IFERROR(Taulukot!$G$2*IF($B$5=Taulukot!$A$2,Taulukot!D9,IF(Hintalaskuri!$B$5=Taulukot!$A$3,Taulukot!E9,"-")),"-")</f>
        <v>-</v>
      </c>
      <c r="J23" s="18" t="s">
        <v>62</v>
      </c>
      <c r="K23" s="19">
        <f>Taulukot!$I$2*Taulukot!B47</f>
        <v>50</v>
      </c>
      <c r="L23" s="30"/>
      <c r="M23" s="20">
        <f t="shared" si="1"/>
        <v>0</v>
      </c>
    </row>
    <row r="24" spans="2:13" ht="18" customHeight="1" thickBot="1" x14ac:dyDescent="0.35">
      <c r="B24" s="13" t="s">
        <v>30</v>
      </c>
      <c r="D24" s="1" t="s">
        <v>4</v>
      </c>
      <c r="E24" s="1">
        <v>41</v>
      </c>
      <c r="F24" s="1">
        <v>60</v>
      </c>
      <c r="G24" s="2" t="str">
        <f>IFERROR(Taulukot!$G$2*IF($B$5=Taulukot!$A$2,Taulukot!D10,IF(Hintalaskuri!$B$5=Taulukot!$A$3,Taulukot!E10,"-")),"-")</f>
        <v>-</v>
      </c>
      <c r="J24" s="18" t="s">
        <v>63</v>
      </c>
      <c r="K24" s="19">
        <f>Taulukot!$I$2*Taulukot!B48</f>
        <v>30.05</v>
      </c>
      <c r="L24" s="30"/>
      <c r="M24" s="20">
        <f t="shared" si="1"/>
        <v>0</v>
      </c>
    </row>
    <row r="25" spans="2:13" ht="18" customHeight="1" thickBot="1" x14ac:dyDescent="0.3">
      <c r="B25" s="17" t="str">
        <f>IF(OR(B5="",B8="",B10="",B12="",B15=""),"Täytä tarvittavat tiedot.",IF(B10&gt;B8,"Liikaa pyhiä!",IF(B19="Pyydä tarjous JPS Palvelut Oy:ltä.",B21,B19+B21+B23)))</f>
        <v>Täytä tarvittavat tiedot.</v>
      </c>
      <c r="D25" s="1" t="s">
        <v>5</v>
      </c>
      <c r="E25" s="1">
        <v>61</v>
      </c>
      <c r="F25" s="1" t="s">
        <v>15</v>
      </c>
      <c r="G25" s="2" t="str">
        <f>IFERROR(Taulukot!$G$2*IF($B$5=Taulukot!$A$2,Taulukot!D11,IF(Hintalaskuri!$B$5=Taulukot!$A$3,Taulukot!E11,"-")),"-")</f>
        <v>-</v>
      </c>
      <c r="J25" s="18" t="s">
        <v>64</v>
      </c>
      <c r="K25" s="19">
        <f>Taulukot!$I$2*Taulukot!B49</f>
        <v>52.07</v>
      </c>
      <c r="L25" s="30"/>
      <c r="M25" s="20">
        <f t="shared" si="1"/>
        <v>0</v>
      </c>
    </row>
    <row r="26" spans="2:13" ht="18" customHeight="1" thickBot="1" x14ac:dyDescent="0.3">
      <c r="J26" s="18" t="s">
        <v>66</v>
      </c>
      <c r="K26" s="19">
        <f>Taulukot!$I$2*Taulukot!B50</f>
        <v>13.01</v>
      </c>
      <c r="L26" s="30"/>
      <c r="M26" s="20">
        <f t="shared" si="1"/>
        <v>0</v>
      </c>
    </row>
    <row r="27" spans="2:13" ht="18" customHeight="1" thickBot="1" x14ac:dyDescent="0.35">
      <c r="B27" s="50" t="s">
        <v>36</v>
      </c>
      <c r="D27" s="42" t="s">
        <v>68</v>
      </c>
      <c r="E27" s="43"/>
      <c r="F27" s="43"/>
      <c r="G27" s="43"/>
      <c r="H27" s="44"/>
      <c r="J27" s="18" t="s">
        <v>65</v>
      </c>
      <c r="K27" s="19">
        <f>Taulukot!$I$2*Taulukot!B51</f>
        <v>8.67</v>
      </c>
      <c r="L27" s="30"/>
      <c r="M27" s="20">
        <f t="shared" si="1"/>
        <v>0</v>
      </c>
    </row>
    <row r="28" spans="2:13" ht="18" customHeight="1" x14ac:dyDescent="0.25">
      <c r="B28" s="51"/>
      <c r="D28" s="53" t="s">
        <v>26</v>
      </c>
      <c r="E28" s="54"/>
      <c r="F28" s="54"/>
      <c r="G28" s="55"/>
      <c r="H28" s="2">
        <f>Taulukot!$G$2*Taulukot!E14</f>
        <v>60.09</v>
      </c>
      <c r="J28" s="47" t="s">
        <v>42</v>
      </c>
      <c r="K28" s="48"/>
      <c r="L28" s="49"/>
      <c r="M28" s="21">
        <f>SUM(M21:M27)</f>
        <v>0</v>
      </c>
    </row>
    <row r="29" spans="2:13" ht="18" customHeight="1" x14ac:dyDescent="0.25">
      <c r="B29" s="51"/>
      <c r="D29" s="53" t="s">
        <v>27</v>
      </c>
      <c r="E29" s="54"/>
      <c r="F29" s="54"/>
      <c r="G29" s="55"/>
      <c r="H29" s="2">
        <f>Taulukot!$G$2*Taulukot!E15</f>
        <v>104.13500000000001</v>
      </c>
    </row>
    <row r="30" spans="2:13" ht="18" customHeight="1" x14ac:dyDescent="0.25">
      <c r="B30" s="51"/>
      <c r="D30" s="53" t="s">
        <v>25</v>
      </c>
      <c r="E30" s="54"/>
      <c r="F30" s="54"/>
      <c r="G30" s="55"/>
      <c r="H30" s="2">
        <f>Taulukot!$G$2*Taulukot!E16</f>
        <v>60.09</v>
      </c>
    </row>
    <row r="31" spans="2:13" ht="18" customHeight="1" x14ac:dyDescent="0.25">
      <c r="B31" s="51"/>
      <c r="D31" s="53" t="s">
        <v>28</v>
      </c>
      <c r="E31" s="54"/>
      <c r="F31" s="54"/>
      <c r="G31" s="55"/>
      <c r="H31" s="2">
        <f>Taulukot!$G$2*Taulukot!E17</f>
        <v>104.13500000000001</v>
      </c>
    </row>
    <row r="32" spans="2:13" ht="18" customHeight="1" x14ac:dyDescent="0.25">
      <c r="B32" s="52"/>
    </row>
    <row r="33" spans="8:11" ht="18" customHeight="1" x14ac:dyDescent="0.25"/>
    <row r="34" spans="8:11" x14ac:dyDescent="0.25">
      <c r="H34" s="3"/>
      <c r="K34" s="14"/>
    </row>
  </sheetData>
  <sheetProtection sheet="1" objects="1" scenarios="1"/>
  <mergeCells count="19">
    <mergeCell ref="D20:D21"/>
    <mergeCell ref="F20:F21"/>
    <mergeCell ref="G20:G21"/>
    <mergeCell ref="D19:H19"/>
    <mergeCell ref="E20:E21"/>
    <mergeCell ref="J28:L28"/>
    <mergeCell ref="B27:B32"/>
    <mergeCell ref="D27:H27"/>
    <mergeCell ref="D28:G28"/>
    <mergeCell ref="D29:G29"/>
    <mergeCell ref="D30:G30"/>
    <mergeCell ref="D31:G31"/>
    <mergeCell ref="B3:B4"/>
    <mergeCell ref="D4:H17"/>
    <mergeCell ref="D3:H3"/>
    <mergeCell ref="J1:M1"/>
    <mergeCell ref="J3:M3"/>
    <mergeCell ref="J17:L17"/>
    <mergeCell ref="B1:H1"/>
  </mergeCells>
  <dataValidations count="2">
    <dataValidation type="whole" allowBlank="1" showInputMessage="1" showErrorMessage="1" sqref="B15 B8" xr:uid="{C44B7B4C-F330-42F3-8B87-C2EEA0C0007E}">
      <formula1>1</formula1>
      <formula2>10000</formula2>
    </dataValidation>
    <dataValidation type="whole" allowBlank="1" showInputMessage="1" showErrorMessage="1" sqref="B10" xr:uid="{B5F2A6D6-30AE-47D0-A27B-5244FEF759D8}">
      <formula1>0</formula1>
      <formula2>10000</formula2>
    </dataValidation>
  </dataValidations>
  <pageMargins left="0.7" right="0.7" top="0.75" bottom="0.75" header="0.3" footer="0.3"/>
  <pageSetup paperSize="9" scale="73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5F3FC45-5F1A-4123-934D-E187F8F4C31F}">
          <x14:formula1>
            <xm:f>Taulukot!$A$2:$A$3</xm:f>
          </x14:formula1>
          <xm:sqref>B5</xm:sqref>
        </x14:dataValidation>
        <x14:dataValidation type="list" allowBlank="1" showInputMessage="1" showErrorMessage="1" xr:uid="{93E45EDA-A2EF-48A9-868E-7F8D6E48B2C1}">
          <x14:formula1>
            <xm:f>Taulukot!$D$2:$D$3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1B4A9-FDDA-46F0-8FBC-CDE601484EE3}">
  <dimension ref="A1:I51"/>
  <sheetViews>
    <sheetView workbookViewId="0">
      <selection activeCell="C38" sqref="C38"/>
    </sheetView>
  </sheetViews>
  <sheetFormatPr defaultRowHeight="15" x14ac:dyDescent="0.25"/>
  <cols>
    <col min="1" max="1" width="11.42578125" customWidth="1"/>
    <col min="2" max="2" width="13.28515625" customWidth="1"/>
    <col min="3" max="4" width="15.140625" customWidth="1"/>
    <col min="5" max="5" width="16.140625" customWidth="1"/>
    <col min="7" max="7" width="17.28515625" customWidth="1"/>
    <col min="9" max="9" width="17.140625" customWidth="1"/>
    <col min="10" max="10" width="18" customWidth="1"/>
  </cols>
  <sheetData>
    <row r="1" spans="1:9" ht="30" x14ac:dyDescent="0.25">
      <c r="A1" s="4" t="s">
        <v>9</v>
      </c>
      <c r="D1" s="4" t="s">
        <v>20</v>
      </c>
      <c r="G1" s="7" t="s">
        <v>23</v>
      </c>
      <c r="I1" s="7" t="s">
        <v>72</v>
      </c>
    </row>
    <row r="2" spans="1:9" x14ac:dyDescent="0.25">
      <c r="A2" t="s">
        <v>11</v>
      </c>
      <c r="D2" s="6" t="s">
        <v>21</v>
      </c>
      <c r="G2" s="8">
        <v>0.25</v>
      </c>
      <c r="I2" s="8">
        <v>1</v>
      </c>
    </row>
    <row r="3" spans="1:9" x14ac:dyDescent="0.25">
      <c r="A3" t="s">
        <v>12</v>
      </c>
      <c r="D3" t="s">
        <v>22</v>
      </c>
    </row>
    <row r="4" spans="1:9" ht="15" customHeight="1" x14ac:dyDescent="0.25"/>
    <row r="6" spans="1:9" x14ac:dyDescent="0.25">
      <c r="A6" s="65" t="s">
        <v>6</v>
      </c>
      <c r="B6" s="65" t="s">
        <v>7</v>
      </c>
      <c r="C6" s="65" t="s">
        <v>8</v>
      </c>
      <c r="D6" s="65" t="s">
        <v>17</v>
      </c>
      <c r="E6" s="65" t="s">
        <v>18</v>
      </c>
    </row>
    <row r="7" spans="1:9" x14ac:dyDescent="0.25">
      <c r="A7" s="65"/>
      <c r="B7" s="65"/>
      <c r="C7" s="65"/>
      <c r="D7" s="65"/>
      <c r="E7" s="65"/>
    </row>
    <row r="8" spans="1:9" x14ac:dyDescent="0.25">
      <c r="A8" s="1" t="s">
        <v>2</v>
      </c>
      <c r="B8" s="1">
        <v>10</v>
      </c>
      <c r="C8" s="1">
        <v>25</v>
      </c>
      <c r="D8" s="2">
        <v>506.04</v>
      </c>
      <c r="E8" s="2">
        <v>563.33000000000004</v>
      </c>
    </row>
    <row r="9" spans="1:9" x14ac:dyDescent="0.25">
      <c r="A9" s="1" t="s">
        <v>3</v>
      </c>
      <c r="B9" s="1">
        <v>26</v>
      </c>
      <c r="C9" s="1">
        <v>40</v>
      </c>
      <c r="D9" s="2">
        <v>578.34</v>
      </c>
      <c r="E9" s="2">
        <v>643.80999999999995</v>
      </c>
    </row>
    <row r="10" spans="1:9" x14ac:dyDescent="0.25">
      <c r="A10" s="1" t="s">
        <v>4</v>
      </c>
      <c r="B10" s="1">
        <v>41</v>
      </c>
      <c r="C10" s="1">
        <v>60</v>
      </c>
      <c r="D10" s="2">
        <v>842.71</v>
      </c>
      <c r="E10" s="2">
        <v>921.57</v>
      </c>
    </row>
    <row r="11" spans="1:9" x14ac:dyDescent="0.25">
      <c r="A11" s="1" t="s">
        <v>5</v>
      </c>
      <c r="B11" s="1">
        <v>61</v>
      </c>
      <c r="C11" s="1" t="s">
        <v>15</v>
      </c>
      <c r="D11" s="2">
        <v>1107.08</v>
      </c>
      <c r="E11" s="2">
        <v>1199.33</v>
      </c>
    </row>
    <row r="13" spans="1:9" ht="15" customHeight="1" x14ac:dyDescent="0.25">
      <c r="A13" s="61" t="s">
        <v>24</v>
      </c>
      <c r="B13" s="62"/>
      <c r="C13" s="62"/>
      <c r="D13" s="62"/>
      <c r="E13" s="63"/>
    </row>
    <row r="14" spans="1:9" x14ac:dyDescent="0.25">
      <c r="A14" s="64" t="s">
        <v>26</v>
      </c>
      <c r="B14" s="64"/>
      <c r="C14" s="64"/>
      <c r="D14" s="64"/>
      <c r="E14" s="9">
        <v>240.36</v>
      </c>
    </row>
    <row r="15" spans="1:9" x14ac:dyDescent="0.25">
      <c r="A15" s="64" t="s">
        <v>27</v>
      </c>
      <c r="B15" s="64"/>
      <c r="C15" s="64"/>
      <c r="D15" s="64"/>
      <c r="E15" s="9">
        <v>416.54</v>
      </c>
    </row>
    <row r="16" spans="1:9" x14ac:dyDescent="0.25">
      <c r="A16" s="53" t="s">
        <v>25</v>
      </c>
      <c r="B16" s="54"/>
      <c r="C16" s="54"/>
      <c r="D16" s="55"/>
      <c r="E16" s="9">
        <v>240.36</v>
      </c>
    </row>
    <row r="17" spans="1:5" x14ac:dyDescent="0.25">
      <c r="A17" s="53" t="s">
        <v>28</v>
      </c>
      <c r="B17" s="54"/>
      <c r="C17" s="54"/>
      <c r="D17" s="55"/>
      <c r="E17" s="9">
        <v>416.54</v>
      </c>
    </row>
    <row r="19" spans="1:5" x14ac:dyDescent="0.25">
      <c r="A19" s="53" t="s">
        <v>32</v>
      </c>
      <c r="B19" s="54"/>
      <c r="C19" s="54"/>
      <c r="D19" s="55"/>
      <c r="E19" s="9">
        <v>30.05</v>
      </c>
    </row>
    <row r="20" spans="1:5" x14ac:dyDescent="0.25">
      <c r="A20" s="53" t="s">
        <v>33</v>
      </c>
      <c r="B20" s="54"/>
      <c r="C20" s="54"/>
      <c r="D20" s="55"/>
      <c r="E20" s="9">
        <v>52.07</v>
      </c>
    </row>
    <row r="21" spans="1:5" x14ac:dyDescent="0.25">
      <c r="A21" s="53" t="s">
        <v>34</v>
      </c>
      <c r="B21" s="54"/>
      <c r="C21" s="54"/>
      <c r="D21" s="55"/>
      <c r="E21" s="9">
        <v>13.01</v>
      </c>
    </row>
    <row r="22" spans="1:5" x14ac:dyDescent="0.25">
      <c r="A22" s="53" t="s">
        <v>35</v>
      </c>
      <c r="B22" s="54"/>
      <c r="C22" s="54"/>
      <c r="D22" s="55"/>
      <c r="E22" s="9">
        <v>8.67</v>
      </c>
    </row>
    <row r="24" spans="1:5" ht="18.75" x14ac:dyDescent="0.3">
      <c r="A24" s="46" t="s">
        <v>69</v>
      </c>
      <c r="B24" s="46"/>
      <c r="C24" s="46"/>
      <c r="D24" s="46"/>
    </row>
    <row r="25" spans="1:5" ht="18.75" x14ac:dyDescent="0.3">
      <c r="A25" s="5" t="s">
        <v>39</v>
      </c>
      <c r="B25" s="5" t="s">
        <v>40</v>
      </c>
    </row>
    <row r="26" spans="1:5" x14ac:dyDescent="0.25">
      <c r="A26" s="18" t="s">
        <v>43</v>
      </c>
      <c r="B26" s="22">
        <v>1.88</v>
      </c>
    </row>
    <row r="27" spans="1:5" x14ac:dyDescent="0.25">
      <c r="A27" s="18" t="s">
        <v>44</v>
      </c>
      <c r="B27" s="22">
        <v>3.71</v>
      </c>
    </row>
    <row r="28" spans="1:5" x14ac:dyDescent="0.25">
      <c r="A28" s="18" t="s">
        <v>45</v>
      </c>
      <c r="B28" s="22">
        <v>1.57</v>
      </c>
    </row>
    <row r="29" spans="1:5" x14ac:dyDescent="0.25">
      <c r="A29" s="18" t="s">
        <v>46</v>
      </c>
      <c r="B29" s="22">
        <v>4.26</v>
      </c>
    </row>
    <row r="30" spans="1:5" x14ac:dyDescent="0.25">
      <c r="A30" s="18" t="s">
        <v>47</v>
      </c>
      <c r="B30" s="22">
        <v>1.88</v>
      </c>
    </row>
    <row r="31" spans="1:5" x14ac:dyDescent="0.25">
      <c r="A31" s="18" t="s">
        <v>48</v>
      </c>
      <c r="B31" s="22">
        <v>13.3</v>
      </c>
    </row>
    <row r="32" spans="1:5" x14ac:dyDescent="0.25">
      <c r="A32" s="18" t="s">
        <v>49</v>
      </c>
      <c r="B32" s="22">
        <v>3.01</v>
      </c>
    </row>
    <row r="33" spans="1:4" x14ac:dyDescent="0.25">
      <c r="A33" s="18" t="s">
        <v>50</v>
      </c>
      <c r="B33" s="22">
        <v>5.0199999999999996</v>
      </c>
    </row>
    <row r="34" spans="1:4" x14ac:dyDescent="0.25">
      <c r="A34" s="18" t="s">
        <v>51</v>
      </c>
      <c r="B34" s="22">
        <v>2.95</v>
      </c>
    </row>
    <row r="35" spans="1:4" x14ac:dyDescent="0.25">
      <c r="A35" s="18" t="s">
        <v>52</v>
      </c>
      <c r="B35" s="22">
        <v>5.64</v>
      </c>
    </row>
    <row r="36" spans="1:4" x14ac:dyDescent="0.25">
      <c r="A36" s="18" t="s">
        <v>53</v>
      </c>
      <c r="B36" s="22">
        <v>3.01</v>
      </c>
    </row>
    <row r="37" spans="1:4" x14ac:dyDescent="0.25">
      <c r="A37" s="18" t="s">
        <v>54</v>
      </c>
      <c r="B37" s="22">
        <v>19.63</v>
      </c>
    </row>
    <row r="38" spans="1:4" x14ac:dyDescent="0.25">
      <c r="A38" s="18" t="s">
        <v>55</v>
      </c>
      <c r="B38" s="22">
        <v>4.9000000000000004</v>
      </c>
    </row>
    <row r="39" spans="1:4" x14ac:dyDescent="0.25">
      <c r="A39" s="18" t="s">
        <v>56</v>
      </c>
      <c r="B39" s="22">
        <v>7</v>
      </c>
    </row>
    <row r="40" spans="1:4" x14ac:dyDescent="0.25">
      <c r="A40" s="18" t="s">
        <v>57</v>
      </c>
      <c r="B40" s="22">
        <v>5</v>
      </c>
    </row>
    <row r="41" spans="1:4" x14ac:dyDescent="0.25">
      <c r="A41" s="18" t="s">
        <v>58</v>
      </c>
      <c r="B41" s="22">
        <v>7</v>
      </c>
    </row>
    <row r="43" spans="1:4" ht="18.75" x14ac:dyDescent="0.3">
      <c r="A43" s="46" t="s">
        <v>70</v>
      </c>
      <c r="B43" s="46"/>
      <c r="C43" s="46"/>
      <c r="D43" s="46"/>
    </row>
    <row r="44" spans="1:4" ht="18.75" x14ac:dyDescent="0.3">
      <c r="A44" s="5" t="s">
        <v>39</v>
      </c>
      <c r="B44" s="5" t="s">
        <v>40</v>
      </c>
    </row>
    <row r="45" spans="1:4" x14ac:dyDescent="0.25">
      <c r="A45" s="18" t="s">
        <v>60</v>
      </c>
      <c r="B45" s="22">
        <v>50</v>
      </c>
    </row>
    <row r="46" spans="1:4" x14ac:dyDescent="0.25">
      <c r="A46" s="18" t="s">
        <v>61</v>
      </c>
      <c r="B46" s="22">
        <v>70</v>
      </c>
    </row>
    <row r="47" spans="1:4" x14ac:dyDescent="0.25">
      <c r="A47" s="18" t="s">
        <v>62</v>
      </c>
      <c r="B47" s="22">
        <v>50</v>
      </c>
    </row>
    <row r="48" spans="1:4" x14ac:dyDescent="0.25">
      <c r="A48" s="18" t="s">
        <v>63</v>
      </c>
      <c r="B48" s="22">
        <v>30.05</v>
      </c>
    </row>
    <row r="49" spans="1:2" x14ac:dyDescent="0.25">
      <c r="A49" s="18" t="s">
        <v>64</v>
      </c>
      <c r="B49" s="22">
        <v>52.07</v>
      </c>
    </row>
    <row r="50" spans="1:2" x14ac:dyDescent="0.25">
      <c r="A50" s="18" t="s">
        <v>66</v>
      </c>
      <c r="B50" s="22">
        <v>13.01</v>
      </c>
    </row>
    <row r="51" spans="1:2" x14ac:dyDescent="0.25">
      <c r="A51" s="18" t="s">
        <v>65</v>
      </c>
      <c r="B51" s="22">
        <v>8.67</v>
      </c>
    </row>
  </sheetData>
  <sheetProtection sheet="1" objects="1" scenarios="1"/>
  <mergeCells count="16">
    <mergeCell ref="A22:D22"/>
    <mergeCell ref="A24:D24"/>
    <mergeCell ref="A43:D43"/>
    <mergeCell ref="A16:D16"/>
    <mergeCell ref="A17:D17"/>
    <mergeCell ref="A19:D19"/>
    <mergeCell ref="A20:D20"/>
    <mergeCell ref="A21:D21"/>
    <mergeCell ref="A13:E13"/>
    <mergeCell ref="A15:D15"/>
    <mergeCell ref="A14:D14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Hintalaskuri</vt:lpstr>
      <vt:lpstr>Taulukot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Majuri Jyri</dc:creator>
  <cp:lastModifiedBy>Vikstedt Tuija</cp:lastModifiedBy>
  <cp:lastPrinted>2021-01-04T11:00:00Z</cp:lastPrinted>
  <dcterms:created xsi:type="dcterms:W3CDTF">2021-01-04T10:10:31Z</dcterms:created>
  <dcterms:modified xsi:type="dcterms:W3CDTF">2022-05-25T07:25:19Z</dcterms:modified>
</cp:coreProperties>
</file>