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vantaa.sharepoint.com/sites/Alueellisethiilineutraalisuusselvitykset/Jaetut asiakirjat/Rakennusten hiilijalanjälki/7_Toimeenpano/Raportointilomake/"/>
    </mc:Choice>
  </mc:AlternateContent>
  <xr:revisionPtr revIDLastSave="68" documentId="8_{0C627CF0-27F0-4521-94A6-2999B4EDA9FD}" xr6:coauthVersionLast="47" xr6:coauthVersionMax="47" xr10:uidLastSave="{3C7AE000-E431-4785-8DA6-2DF8AF198187}"/>
  <workbookProtection workbookAlgorithmName="SHA-512" workbookHashValue="ozjiY6z1kFqctQOucKNhIMDKLheen2xNKHUEGYLUTJHE4xEBigGciPcPpOfAORMHutP63HDqPpf0+GHbOzUAww==" workbookSaltValue="sQ/215LpLpNU1QquC7Ykhg==" workbookSpinCount="100000" lockStructure="1"/>
  <bookViews>
    <workbookView xWindow="-120" yWindow="-120" windowWidth="38640" windowHeight="21120" tabRatio="859" xr2:uid="{DC27129A-21DD-4AA0-9214-C547B4394B9C}"/>
  </bookViews>
  <sheets>
    <sheet name="Ohjeet" sheetId="17" r:id="rId1"/>
    <sheet name="Lähtötiedot" sheetId="3" r:id="rId2"/>
    <sheet name="Lähtötiedot, monta käyttötarkoi" sheetId="18" r:id="rId3"/>
    <sheet name="Lähtötiedot, muu kuin CO2data" sheetId="8" r:id="rId4"/>
    <sheet name="Tulokset, monta käyttötarkoitus" sheetId="19" r:id="rId5"/>
    <sheet name="Tulokset hiilijalanjälki" sheetId="2" r:id="rId6"/>
    <sheet name="Tulokset hiilikädenjälki" sheetId="7" r:id="rId7"/>
    <sheet name="Versiohallinta" sheetId="9" r:id="rId8"/>
    <sheet name="Alasvetovalikot" sheetId="10" state="hidden" r:id="rId9"/>
    <sheet name="Kuvaajien tiedot" sheetId="6" state="hidden" r:id="rId10"/>
  </sheets>
  <definedNames>
    <definedName name="_msoanchor_1">'Tulokset hiilijalanjälki'!#REF!</definedName>
    <definedName name="_Toc144300067">'Tulokset hiilijalanjälki'!$L$38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2" l="1"/>
  <c r="A17" i="19"/>
  <c r="F34" i="3" l="1"/>
  <c r="E34" i="3" s="1"/>
  <c r="M23" i="19" l="1"/>
  <c r="I23" i="19"/>
  <c r="E23" i="19"/>
  <c r="A23" i="19"/>
  <c r="M16" i="19"/>
  <c r="M17" i="19"/>
  <c r="A19" i="2"/>
  <c r="J29" i="2"/>
  <c r="O21" i="19"/>
  <c r="C25" i="19"/>
  <c r="C21" i="19"/>
  <c r="C31" i="19"/>
  <c r="C32" i="19" l="1"/>
  <c r="C34" i="19" s="1"/>
  <c r="C35" i="19" s="1"/>
  <c r="M30" i="19"/>
  <c r="M29" i="19"/>
  <c r="M28" i="19"/>
  <c r="M27" i="19"/>
  <c r="M26" i="19"/>
  <c r="M24" i="19"/>
  <c r="M22" i="19"/>
  <c r="M20" i="19"/>
  <c r="M19" i="19"/>
  <c r="M18" i="19"/>
  <c r="I30" i="19"/>
  <c r="I29" i="19"/>
  <c r="I28" i="19"/>
  <c r="I27" i="19"/>
  <c r="I26" i="19"/>
  <c r="I24" i="19"/>
  <c r="I22" i="19"/>
  <c r="I20" i="19"/>
  <c r="I19" i="19"/>
  <c r="I18" i="19"/>
  <c r="I17" i="19"/>
  <c r="I16" i="19"/>
  <c r="E30" i="19"/>
  <c r="E29" i="19"/>
  <c r="E28" i="19"/>
  <c r="E27" i="19"/>
  <c r="E26" i="19"/>
  <c r="E24" i="19"/>
  <c r="E22" i="19"/>
  <c r="E20" i="19"/>
  <c r="E19" i="19"/>
  <c r="E18" i="19"/>
  <c r="E17" i="19"/>
  <c r="E16" i="19"/>
  <c r="A16" i="19"/>
  <c r="A27" i="19"/>
  <c r="A18" i="19"/>
  <c r="A19" i="19"/>
  <c r="A20" i="19"/>
  <c r="A22" i="19"/>
  <c r="A24" i="19"/>
  <c r="A26" i="19"/>
  <c r="A28" i="19"/>
  <c r="A29" i="19"/>
  <c r="A30" i="19"/>
  <c r="A26" i="2"/>
  <c r="F40" i="3" l="1"/>
  <c r="F24" i="3"/>
  <c r="E24" i="3" s="1"/>
  <c r="F23" i="3"/>
  <c r="E23" i="3" s="1"/>
  <c r="F31" i="3"/>
  <c r="F22" i="3"/>
  <c r="E22" i="3" s="1"/>
  <c r="F21" i="3"/>
  <c r="A69" i="2"/>
  <c r="A70" i="2"/>
  <c r="A55" i="2"/>
  <c r="A56" i="2"/>
  <c r="A38" i="2"/>
  <c r="A54" i="2"/>
  <c r="A53" i="2"/>
  <c r="A50" i="2"/>
  <c r="A51" i="2"/>
  <c r="C37" i="6" l="1"/>
  <c r="C38" i="6"/>
  <c r="C39" i="6"/>
  <c r="C40" i="6"/>
  <c r="C41" i="6"/>
  <c r="B38" i="6"/>
  <c r="B37" i="6"/>
  <c r="B39" i="6"/>
  <c r="B40" i="6"/>
  <c r="B41" i="6"/>
  <c r="B36" i="6"/>
  <c r="D27" i="2"/>
  <c r="C27" i="2"/>
  <c r="A27" i="2" s="1"/>
  <c r="D18" i="2"/>
  <c r="D21" i="2" s="1"/>
  <c r="C18" i="2"/>
  <c r="C21" i="2" s="1"/>
  <c r="D12" i="2"/>
  <c r="D17" i="2" s="1"/>
  <c r="C12" i="2"/>
  <c r="B6" i="6"/>
  <c r="B5" i="6"/>
  <c r="C17" i="2" l="1"/>
  <c r="J10" i="2"/>
  <c r="B11" i="19"/>
  <c r="F11" i="19"/>
  <c r="J11" i="19"/>
  <c r="N11" i="19"/>
  <c r="B4" i="6"/>
  <c r="K38" i="2"/>
  <c r="O31" i="19"/>
  <c r="O25" i="19"/>
  <c r="O32" i="19" s="1"/>
  <c r="K31" i="19"/>
  <c r="K25" i="19"/>
  <c r="K21" i="19"/>
  <c r="G31" i="19"/>
  <c r="G25" i="19"/>
  <c r="G21" i="19"/>
  <c r="A66" i="2"/>
  <c r="A71" i="2"/>
  <c r="A65" i="2"/>
  <c r="A67" i="2"/>
  <c r="A68" i="2"/>
  <c r="G32" i="19" l="1"/>
  <c r="G34" i="19" s="1"/>
  <c r="G35" i="19" s="1"/>
  <c r="K32" i="19"/>
  <c r="K34" i="19" s="1"/>
  <c r="K35" i="19" s="1"/>
  <c r="O34" i="19"/>
  <c r="O35" i="19" s="1"/>
  <c r="F60" i="3"/>
  <c r="E60" i="3" s="1"/>
  <c r="B7" i="6" l="1"/>
  <c r="A12" i="2"/>
  <c r="R30" i="18"/>
  <c r="R23" i="18"/>
  <c r="X31" i="18"/>
  <c r="R29" i="18"/>
  <c r="R28" i="18"/>
  <c r="R34" i="18"/>
  <c r="R33" i="18"/>
  <c r="R32" i="18"/>
  <c r="R31" i="18"/>
  <c r="R25" i="18"/>
  <c r="R24" i="18"/>
  <c r="R22" i="18"/>
  <c r="R21" i="18"/>
  <c r="R20" i="18"/>
  <c r="R19" i="18"/>
  <c r="L16" i="18"/>
  <c r="L34" i="18"/>
  <c r="L33" i="18"/>
  <c r="L32" i="18"/>
  <c r="L31" i="18"/>
  <c r="L30" i="18"/>
  <c r="L29" i="18"/>
  <c r="L28" i="18"/>
  <c r="L25" i="18"/>
  <c r="L24" i="18"/>
  <c r="L23" i="18"/>
  <c r="L22" i="18"/>
  <c r="L21" i="18"/>
  <c r="L20" i="18"/>
  <c r="L19" i="18"/>
  <c r="L12" i="18"/>
  <c r="F30" i="18"/>
  <c r="F21" i="18"/>
  <c r="F32" i="18"/>
  <c r="X34" i="18"/>
  <c r="X33" i="18"/>
  <c r="X32" i="18"/>
  <c r="X28" i="18"/>
  <c r="X30" i="18"/>
  <c r="X29" i="18"/>
  <c r="X25" i="18"/>
  <c r="X24" i="18"/>
  <c r="X23" i="18"/>
  <c r="X22" i="18"/>
  <c r="X21" i="18"/>
  <c r="X20" i="18"/>
  <c r="X19" i="18"/>
  <c r="X16" i="18"/>
  <c r="X13" i="18"/>
  <c r="X15" i="18"/>
  <c r="X14" i="18"/>
  <c r="X12" i="18"/>
  <c r="R16" i="18"/>
  <c r="R13" i="18"/>
  <c r="R15" i="18"/>
  <c r="R14" i="18"/>
  <c r="R12" i="18"/>
  <c r="F15" i="18"/>
  <c r="F16" i="18"/>
  <c r="F14" i="18"/>
  <c r="F13" i="18"/>
  <c r="F12" i="18"/>
  <c r="E12" i="18" s="1"/>
  <c r="E31" i="3"/>
  <c r="E40" i="3"/>
  <c r="F29" i="3"/>
  <c r="E29" i="3" s="1"/>
  <c r="W34" i="18" l="1"/>
  <c r="W33" i="18"/>
  <c r="W32" i="18"/>
  <c r="W31" i="18"/>
  <c r="W30" i="18"/>
  <c r="W29" i="18"/>
  <c r="W28" i="18"/>
  <c r="W25" i="18"/>
  <c r="W24" i="18"/>
  <c r="W23" i="18"/>
  <c r="W22" i="18"/>
  <c r="W21" i="18"/>
  <c r="W20" i="18"/>
  <c r="W19" i="18"/>
  <c r="W16" i="18"/>
  <c r="W15" i="18"/>
  <c r="W14" i="18"/>
  <c r="W13" i="18"/>
  <c r="W12" i="18"/>
  <c r="Q34" i="18"/>
  <c r="Q33" i="18"/>
  <c r="Q32" i="18"/>
  <c r="Q31" i="18"/>
  <c r="Q30" i="18"/>
  <c r="Q29" i="18"/>
  <c r="Q28" i="18"/>
  <c r="Q25" i="18"/>
  <c r="Q24" i="18"/>
  <c r="Q23" i="18"/>
  <c r="Q22" i="18"/>
  <c r="Q21" i="18"/>
  <c r="Q20" i="18"/>
  <c r="Q19" i="18"/>
  <c r="Q16" i="18"/>
  <c r="Q15" i="18"/>
  <c r="Q14" i="18"/>
  <c r="Q13" i="18"/>
  <c r="Q12" i="18"/>
  <c r="K34" i="18" l="1"/>
  <c r="F34" i="18"/>
  <c r="E34" i="18" s="1"/>
  <c r="K33" i="18"/>
  <c r="F33" i="18"/>
  <c r="E33" i="18" s="1"/>
  <c r="K32" i="18"/>
  <c r="E32" i="18"/>
  <c r="K31" i="18"/>
  <c r="F31" i="18"/>
  <c r="E31" i="18" s="1"/>
  <c r="K30" i="18"/>
  <c r="E30" i="18"/>
  <c r="K29" i="18"/>
  <c r="F29" i="18"/>
  <c r="E29" i="18" s="1"/>
  <c r="K28" i="18"/>
  <c r="F28" i="18"/>
  <c r="E28" i="18" s="1"/>
  <c r="K25" i="18"/>
  <c r="F25" i="18"/>
  <c r="E25" i="18" s="1"/>
  <c r="K24" i="18"/>
  <c r="F24" i="18"/>
  <c r="E24" i="18" s="1"/>
  <c r="K23" i="18"/>
  <c r="F23" i="18"/>
  <c r="E23" i="18" s="1"/>
  <c r="K22" i="18"/>
  <c r="F22" i="18"/>
  <c r="E22" i="18" s="1"/>
  <c r="K21" i="18"/>
  <c r="E21" i="18"/>
  <c r="K20" i="18"/>
  <c r="F20" i="18"/>
  <c r="E20" i="18" s="1"/>
  <c r="K19" i="18"/>
  <c r="F19" i="18"/>
  <c r="E19" i="18" s="1"/>
  <c r="K16" i="18"/>
  <c r="E16" i="18"/>
  <c r="L15" i="18"/>
  <c r="K15" i="18" s="1"/>
  <c r="E15" i="18"/>
  <c r="L14" i="18"/>
  <c r="K14" i="18" s="1"/>
  <c r="E14" i="18"/>
  <c r="L13" i="18"/>
  <c r="K13" i="18" s="1"/>
  <c r="E13" i="18"/>
  <c r="K12" i="18"/>
  <c r="J11" i="2" l="1"/>
  <c r="F19" i="3"/>
  <c r="E19" i="3" s="1"/>
  <c r="F38" i="3"/>
  <c r="E38" i="3" s="1"/>
  <c r="A25" i="2" l="1"/>
  <c r="A16" i="2"/>
  <c r="A15" i="2"/>
  <c r="F33" i="3" l="1"/>
  <c r="E33" i="3" s="1"/>
  <c r="F32" i="3"/>
  <c r="E32" i="3" s="1"/>
  <c r="A18" i="2" l="1"/>
  <c r="C28" i="2" l="1"/>
  <c r="C30" i="2" s="1"/>
  <c r="C31" i="2" s="1" a="1"/>
  <c r="C31" i="2" s="1"/>
  <c r="F35" i="3"/>
  <c r="E35" i="3" s="1"/>
  <c r="F36" i="3"/>
  <c r="E36" i="3" s="1"/>
  <c r="F14" i="3"/>
  <c r="E14" i="3" s="1"/>
  <c r="K64" i="2" l="1"/>
  <c r="K58" i="2"/>
  <c r="K56" i="2"/>
  <c r="K52" i="2"/>
  <c r="K45" i="2"/>
  <c r="K43" i="2"/>
  <c r="A62" i="2"/>
  <c r="A61" i="2"/>
  <c r="A72" i="2"/>
  <c r="A73" i="2"/>
  <c r="A74" i="2"/>
  <c r="A64" i="2"/>
  <c r="A59" i="2"/>
  <c r="A60" i="2"/>
  <c r="A58" i="2"/>
  <c r="A41" i="2"/>
  <c r="A40" i="2"/>
  <c r="A39" i="2"/>
  <c r="A43" i="2"/>
  <c r="A44" i="2"/>
  <c r="A45" i="2"/>
  <c r="A46" i="2"/>
  <c r="A47" i="2"/>
  <c r="A48" i="2"/>
  <c r="A49" i="2"/>
  <c r="A52" i="2"/>
  <c r="A24" i="2"/>
  <c r="A23" i="2"/>
  <c r="A22" i="2"/>
  <c r="A20" i="2"/>
  <c r="A14" i="2"/>
  <c r="F10" i="3" l="1"/>
  <c r="F41" i="3"/>
  <c r="E41" i="3" s="1"/>
  <c r="F49" i="3" l="1"/>
  <c r="E49" i="3" s="1"/>
  <c r="F50" i="3"/>
  <c r="E50" i="3" s="1"/>
  <c r="F51" i="3"/>
  <c r="E51" i="3" s="1"/>
  <c r="F52" i="3"/>
  <c r="E52" i="3" s="1"/>
  <c r="F53" i="3"/>
  <c r="E53" i="3" s="1"/>
  <c r="F54" i="3"/>
  <c r="E54" i="3" s="1"/>
  <c r="F48" i="3"/>
  <c r="E48" i="3" s="1"/>
  <c r="F62" i="3"/>
  <c r="E62" i="3" s="1"/>
  <c r="F63" i="3"/>
  <c r="E63" i="3" s="1"/>
  <c r="F64" i="3"/>
  <c r="E64" i="3" s="1"/>
  <c r="F65" i="3"/>
  <c r="E65" i="3" s="1"/>
  <c r="F66" i="3"/>
  <c r="E66" i="3" s="1"/>
  <c r="F67" i="3"/>
  <c r="E67" i="3" s="1"/>
  <c r="F68" i="3"/>
  <c r="E68" i="3" s="1"/>
  <c r="F61" i="3"/>
  <c r="E61" i="3" s="1"/>
  <c r="F58" i="3"/>
  <c r="E58" i="3" s="1"/>
  <c r="F59" i="3"/>
  <c r="E59" i="3" s="1"/>
  <c r="F57" i="3"/>
  <c r="E57" i="3" s="1"/>
  <c r="F37" i="3"/>
  <c r="E37" i="3" s="1"/>
  <c r="F39" i="3"/>
  <c r="E39" i="3" s="1"/>
  <c r="F42" i="3"/>
  <c r="E42" i="3" s="1"/>
  <c r="F43" i="3"/>
  <c r="E43" i="3" s="1"/>
  <c r="F45" i="3"/>
  <c r="E45" i="3" s="1"/>
  <c r="F44" i="3"/>
  <c r="E44" i="3" s="1"/>
  <c r="F30" i="3"/>
  <c r="E30" i="3" s="1"/>
  <c r="E21" i="3"/>
  <c r="F20" i="3"/>
  <c r="E20" i="3" s="1"/>
  <c r="F17" i="3"/>
  <c r="E17" i="3" s="1"/>
  <c r="F15" i="3"/>
  <c r="E15" i="3" s="1"/>
  <c r="F11" i="3"/>
  <c r="E11" i="3" s="1"/>
  <c r="F12" i="3"/>
  <c r="E12" i="3" s="1"/>
  <c r="F13" i="3"/>
  <c r="E13" i="3" s="1"/>
  <c r="F16" i="3"/>
  <c r="E16" i="3" s="1"/>
  <c r="F18" i="3"/>
  <c r="E18" i="3" s="1"/>
  <c r="E10" i="3"/>
  <c r="C13" i="6" l="1"/>
  <c r="C14" i="6"/>
  <c r="C15" i="6"/>
  <c r="C16" i="6"/>
  <c r="C17" i="6"/>
  <c r="C18" i="6"/>
  <c r="C19" i="6"/>
  <c r="C20" i="6"/>
  <c r="C21" i="6"/>
  <c r="C22" i="6"/>
  <c r="C23" i="6"/>
  <c r="C24" i="6"/>
  <c r="C25" i="6"/>
  <c r="C26" i="6"/>
  <c r="C27" i="6"/>
  <c r="C28" i="6"/>
  <c r="C29" i="6"/>
  <c r="C30" i="6"/>
  <c r="C31" i="6"/>
  <c r="C32" i="6"/>
  <c r="C33" i="6"/>
  <c r="C34" i="6"/>
  <c r="C35" i="6"/>
  <c r="C36" i="6"/>
  <c r="C42" i="6"/>
  <c r="C43" i="6"/>
  <c r="C44" i="6"/>
  <c r="C45" i="6"/>
  <c r="B42" i="6"/>
  <c r="B43" i="6"/>
  <c r="B44" i="6"/>
  <c r="B45" i="6"/>
  <c r="B32" i="6"/>
  <c r="B33" i="6"/>
  <c r="B34" i="6"/>
  <c r="B35" i="6"/>
  <c r="B31" i="6"/>
  <c r="B18" i="6"/>
  <c r="B19" i="6"/>
  <c r="B20" i="6"/>
  <c r="B21" i="6"/>
  <c r="B22" i="6"/>
  <c r="B23" i="6"/>
  <c r="B24" i="6"/>
  <c r="B25" i="6"/>
  <c r="B26" i="6"/>
  <c r="B27" i="6"/>
  <c r="B28" i="6"/>
  <c r="B29" i="6"/>
  <c r="B30" i="6"/>
  <c r="B17" i="6"/>
  <c r="B14" i="6"/>
  <c r="B15" i="6"/>
  <c r="B16" i="6"/>
  <c r="B13" i="6"/>
  <c r="D28" i="2" l="1"/>
  <c r="D30" i="2" s="1"/>
  <c r="D31" i="2" s="1" a="1"/>
  <c r="D31" i="2" s="1"/>
  <c r="C4" i="6"/>
  <c r="C5" i="6"/>
  <c r="C6" i="6"/>
  <c r="C7" i="6"/>
  <c r="C8" i="6"/>
  <c r="C9" i="6"/>
  <c r="B8" i="6"/>
  <c r="B9"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<sst xmlns="http://schemas.openxmlformats.org/spreadsheetml/2006/main" count="762" uniqueCount="350">
  <si>
    <t>Vantaan kaupungin ohje rakennuksen ja rakennuspaikan elinkaaren hiilijalanjäljen ja hiilikädenjäljen raportoimiseksi</t>
  </si>
  <si>
    <t>Rakennusten hiilijalanjäljen ohjaus Vantaalla | Vantaan kaupunki</t>
  </si>
  <si>
    <r>
      <rPr>
        <b/>
        <sz val="11"/>
        <color rgb="FF000000"/>
        <rFont val="Arial"/>
        <family val="2"/>
      </rPr>
      <t>Rakennus, jossa monta käyttötarkoitusta</t>
    </r>
    <r>
      <rPr>
        <sz val="11"/>
        <color rgb="FF000000"/>
        <rFont val="Arial"/>
        <family val="2"/>
      </rPr>
      <t xml:space="preserve">
Tätä lomaketta voi käyttää myös hankkeessa, jossa yhdessä rakennuksessa on useampi kuin yksi käyttötarkoitusluokka. Mikäli rakennus sisältää toista käyttötarkoitusluokkaa vähitään 10 % koko rakennuksen nettoalasta ja rakennukseen sisältyvän tilan nettoala on vähintään 50 neliömetriä, tulee tälle tehdä oma laskenta. Tällöin vähähiilisyyden arvioinnin tulokset tulee esittää erikseen kullekin käyttötarkoitusluokalle sekä niiden summana yhteenlaskettuna.
Samalle lomakkeelle raportoidaan koko rakennuksen lähtötiedot ja kokonaistulokset sekä käyttötarkoituskohtaiset lähtötiedot ja tulokset. Seuraa lomakkeen ohjeita. Jos raportoit vain yhtä käyttötarkoitusta, voit jättää muita käyttötarkoituksia koskevat välilehdet täyttämättä.</t>
    </r>
  </si>
  <si>
    <t>Tämä raportointilomake on laadittu Helsingin kaupungin lomakemallin pohjalta ja sitä on jatkokehitetty Helsingin ja Vantaan kaupunkien yhteistyönä. Vantaalla lomake on toteutettu osana NEUTRALPATH-hanketta. Hanke on saanut rahoitusta Euroopan Unionin Horizon Europe -ohjelmasta rahoitussopimuksella nro. 101096753. Esitetyt näkemykset ja mielipiteet ovat kirjoittajien eivätkä välttämättä vastaa Euroopan Unionin tai CINEA:n näkemystä. Euroopan Unionia tai rahoittajaa ei voida pitää vastuullisena sisällöstä.</t>
  </si>
  <si>
    <t>Lähtötietojen raportointi</t>
  </si>
  <si>
    <t xml:space="preserve">* Pakollinen tieto ilmastoselvitykseen. </t>
  </si>
  <si>
    <t>Perustiedot hankkeesta</t>
  </si>
  <si>
    <t>Hankkeen nimi</t>
  </si>
  <si>
    <r>
      <t xml:space="preserve">Osoite </t>
    </r>
    <r>
      <rPr>
        <sz val="9"/>
        <color theme="1"/>
        <rFont val="Arial"/>
        <family val="2"/>
      </rPr>
      <t>(ainoastaan kadunnimi ja numero)</t>
    </r>
  </si>
  <si>
    <t>Hankenumero tai muu projektitunnus</t>
  </si>
  <si>
    <r>
      <t xml:space="preserve">Pysyvä rakennustunnus* </t>
    </r>
    <r>
      <rPr>
        <sz val="9"/>
        <color theme="1"/>
        <rFont val="Arial"/>
        <family val="2"/>
      </rPr>
      <t>(VTJ-PRT)</t>
    </r>
  </si>
  <si>
    <t>Hanketyyppi</t>
  </si>
  <si>
    <t>Valitse</t>
  </si>
  <si>
    <t>Hankevaihe, jossa laskelma on tehty</t>
  </si>
  <si>
    <t>Arvioinnissa käytetyt laskentaohjelmistot*</t>
  </si>
  <si>
    <r>
      <t xml:space="preserve">Ilmastoselvityksen päiväys* </t>
    </r>
    <r>
      <rPr>
        <sz val="9"/>
        <color theme="1"/>
        <rFont val="Arial"/>
        <family val="2"/>
      </rPr>
      <t>(dd.mm.yyyy)</t>
    </r>
  </si>
  <si>
    <r>
      <t xml:space="preserve">Laskelman laatija </t>
    </r>
    <r>
      <rPr>
        <sz val="9"/>
        <rFont val="Arial"/>
        <family val="2"/>
      </rPr>
      <t>(vain yritys)</t>
    </r>
  </si>
  <si>
    <t>Selvityksen laatijan nimi*</t>
  </si>
  <si>
    <t>Mihin tietoihin määrätiedot pääosin perustuvat?</t>
  </si>
  <si>
    <t>Laskennassa on käytetty kansallisen tietokannan tietojen lisäksi muita arviointimenetelmässä hyväksyttyjä päästö- tai käyttöikätietoja.</t>
  </si>
  <si>
    <r>
      <t xml:space="preserve">Asemakaavassa, tontinluovutuksessa tai kaupungin toimitilahankkeessa asetettu hiilijalanjäljen yläraja </t>
    </r>
    <r>
      <rPr>
        <sz val="9"/>
        <rFont val="Arial"/>
        <family val="2"/>
      </rPr>
      <t>(vain luku, ei tekstiä)</t>
    </r>
  </si>
  <si>
    <r>
      <t>kg CO</t>
    </r>
    <r>
      <rPr>
        <b/>
        <vertAlign val="subscript"/>
        <sz val="8"/>
        <color theme="1"/>
        <rFont val="Arial"/>
        <family val="2"/>
      </rPr>
      <t>2</t>
    </r>
    <r>
      <rPr>
        <b/>
        <sz val="8"/>
        <color theme="1"/>
        <rFont val="Arial"/>
        <family val="2"/>
      </rPr>
      <t>e/m</t>
    </r>
    <r>
      <rPr>
        <b/>
        <vertAlign val="superscript"/>
        <sz val="8"/>
        <color theme="1"/>
        <rFont val="Arial"/>
        <family val="2"/>
      </rPr>
      <t>2</t>
    </r>
    <r>
      <rPr>
        <b/>
        <sz val="8"/>
        <color theme="1"/>
        <rFont val="Arial"/>
        <family val="2"/>
      </rPr>
      <t>/a</t>
    </r>
  </si>
  <si>
    <t>Perustiedot rakennuksesta</t>
  </si>
  <si>
    <t>Pääasiallinen käyttötarkoitusluokka*</t>
  </si>
  <si>
    <t>Rakennuksen tavoitteellinen käyttöikä*</t>
  </si>
  <si>
    <t>Rakennuksen suunniteltu käyttäjämäärä*</t>
  </si>
  <si>
    <t>Laskennassa käytetty rakennuksen valmistumisvuosi</t>
  </si>
  <si>
    <t>Maanpäällisten kerrosten lukumäärä</t>
  </si>
  <si>
    <t>Maanalaisten kerrosten lukumäärä</t>
  </si>
  <si>
    <t>Kuvaus tontille sijoittuvista muista rakennuksen osista, rakennuksista ja rakennelmista kuten pysäköintitilat, jäte-, auto- ja pyöräkatokset, jne., jotka on huomioitu rakennuspaikan hiilijalanjäljessä.</t>
  </si>
  <si>
    <t>Rakennuspaikan pinta-ala*</t>
  </si>
  <si>
    <t>m²</t>
  </si>
  <si>
    <t>Lämmitetty nettoala*</t>
  </si>
  <si>
    <t>n-m²</t>
  </si>
  <si>
    <r>
      <t xml:space="preserve">Rakennuksen huoneistoala </t>
    </r>
    <r>
      <rPr>
        <sz val="9"/>
        <color theme="1"/>
        <rFont val="Arial"/>
        <family val="2"/>
      </rPr>
      <t>(vain asuinrak.)</t>
    </r>
  </si>
  <si>
    <t>htm²</t>
  </si>
  <si>
    <t>Rakennuksen bruttoala</t>
  </si>
  <si>
    <t>brm²</t>
  </si>
  <si>
    <t>Vaipan kokonaispinta-ala</t>
  </si>
  <si>
    <t>Ikkunoiden ja lasijulkisivujen pinta-ala</t>
  </si>
  <si>
    <t>Rakennuksessa on väestönsuoja</t>
  </si>
  <si>
    <t xml:space="preserve">Onko laskennassa huomioitu tontin stabilointi? </t>
  </si>
  <si>
    <r>
      <t>Perustiedot rakennusosista ja materiaaleista*</t>
    </r>
    <r>
      <rPr>
        <sz val="10"/>
        <color theme="1"/>
        <rFont val="Arial"/>
        <family val="2"/>
      </rPr>
      <t xml:space="preserve"> (arviointiin sisältyvien kantavien rakenteiden pääasiallinen rakennusmateriaali, vastataan määrällisesti merkittävimmän rakennusmateriaalin mukaan, jos useita vaihtoehtoja)</t>
    </r>
  </si>
  <si>
    <t>Perustamistapa</t>
  </si>
  <si>
    <t>Runko</t>
  </si>
  <si>
    <t>Ulkoseinät</t>
  </si>
  <si>
    <t>Vesikatto</t>
  </si>
  <si>
    <t>Yläpohja</t>
  </si>
  <si>
    <t>Alapohja</t>
  </si>
  <si>
    <t>Välipohjat</t>
  </si>
  <si>
    <t>Perustiedot energiankäytöstä</t>
  </si>
  <si>
    <r>
      <t xml:space="preserve">Energian tuotantomuodot </t>
    </r>
    <r>
      <rPr>
        <sz val="9"/>
        <color theme="1"/>
        <rFont val="Arial"/>
        <family val="2"/>
      </rPr>
      <t>(pääasiallinen lämmöntuotantomuoto)</t>
    </r>
  </si>
  <si>
    <t>Lämpö</t>
  </si>
  <si>
    <t>Jäähdytys</t>
  </si>
  <si>
    <t>Sähkö</t>
  </si>
  <si>
    <t>Uusiutuvan sähkön tuotanto</t>
  </si>
  <si>
    <t>kWh/vuosi</t>
  </si>
  <si>
    <t>E-lukulaskentaan käytetty laskentaohjelma</t>
  </si>
  <si>
    <r>
      <t xml:space="preserve">E-luku </t>
    </r>
    <r>
      <rPr>
        <sz val="9"/>
        <color theme="1"/>
        <rFont val="Arial"/>
        <family val="2"/>
      </rPr>
      <t>(vain luku, ei tekstiä)</t>
    </r>
  </si>
  <si>
    <t>kWhe/m2,a</t>
  </si>
  <si>
    <t>Rakennuksen laskennallinen ostoenergiankulutus kWh/a*</t>
  </si>
  <si>
    <t>Kaukolämpö</t>
  </si>
  <si>
    <t>Kaukojäähdytys</t>
  </si>
  <si>
    <t>Verkkosähkö</t>
  </si>
  <si>
    <t>Käytetyt energian päästökertoimet 50 vuodelle kgCO2e/kWh</t>
  </si>
  <si>
    <t>Lähtötietojen raportointi, monta käyttötarkoitusta</t>
  </si>
  <si>
    <t>Täytä tämä välilehti vain, jos rakennuksesta on useampi laskelma eri käyttötarkoituksille. Raportoi tälle välilehdelle käyttötarkoitusluokkakohtaiset lähtötiedot.</t>
  </si>
  <si>
    <r>
      <t xml:space="preserve">Käyttötarkoitus 1 </t>
    </r>
    <r>
      <rPr>
        <sz val="10"/>
        <rFont val="Arial"/>
        <family val="2"/>
      </rPr>
      <t>(Jos jollekin käyttötarkoitukselle on asetettu vaatimustaso asemakaavassa, tontinluovutuksessa tai hankkeessa, täytä kyseinen käyttötarkoitus tähän.)</t>
    </r>
  </si>
  <si>
    <t>Käyttötarkoitus 2</t>
  </si>
  <si>
    <t>Käyttötarkoitus 3</t>
  </si>
  <si>
    <t>Käyttötarkoitus 4</t>
  </si>
  <si>
    <t>Perustiedot laskennan kohteena olevasta rakennuksen osasta</t>
  </si>
  <si>
    <t>Käyttötarkoitusluokka</t>
  </si>
  <si>
    <t>Käyttötarkoitusluokka*</t>
  </si>
  <si>
    <t>Rakennuksen suunniteltu käyttäjämäärä</t>
  </si>
  <si>
    <t>Lämmitetty nettoala</t>
  </si>
  <si>
    <r>
      <t>Perustiedot rakennusosista ja materiaaleista</t>
    </r>
    <r>
      <rPr>
        <sz val="10"/>
        <rFont val="Arial"/>
        <family val="2"/>
      </rPr>
      <t xml:space="preserve"> (arviointiin sisältyvien kantavien rakenteiden pääasiallinen rakennusmateriaali, vastataan määrällisesti merkittävimmän rakennusmateriaalin mukaan, jos useita vaihtoehtoja)</t>
    </r>
  </si>
  <si>
    <r>
      <t>Perustiedot rakennusosista ja materiaaleista*</t>
    </r>
    <r>
      <rPr>
        <sz val="10"/>
        <rFont val="Arial"/>
        <family val="2"/>
      </rPr>
      <t xml:space="preserve"> (arviointiin sisältyvien kantavien rakenteiden pääasiallinen rakennusmateriaali, vastataan määrällisesti merkittävimmän rakennusmateriaalin mukaan, jos useita vaihtoehtoja)</t>
    </r>
  </si>
  <si>
    <r>
      <t xml:space="preserve">Energian tuotantomuodot </t>
    </r>
    <r>
      <rPr>
        <sz val="9"/>
        <rFont val="Arial"/>
        <family val="2"/>
      </rPr>
      <t>(pääasiallinen lämmöntuotantomuoto)</t>
    </r>
  </si>
  <si>
    <r>
      <t xml:space="preserve">E-luku </t>
    </r>
    <r>
      <rPr>
        <sz val="9"/>
        <rFont val="Arial"/>
        <family val="2"/>
      </rPr>
      <t>(vain luku, ei tekstiä)</t>
    </r>
  </si>
  <si>
    <t>Rakennuksen laskennallinen ostoenergiankulutus kWh/a</t>
  </si>
  <si>
    <t>Lähtötietojen raportointi, muut kuin kansalliseen tietokantaan perustuvat päästötiedot</t>
  </si>
  <si>
    <t xml:space="preserve">Tuotteet ja materiaalit, joiden päästötieto perustuu muuhun kuin kansallisen päästötietokannan päästötietoon. Huomioi kuitenkin, että laskennassa saa käyttää ainoastaan arviointimenetelmässä sallittuja päästötietoja. </t>
  </si>
  <si>
    <t>Tuotteet ja materiaalit, joiden laskelmassa käytetty tekninen käyttöikä poikkeaa EPD:n, RT-kortin tai kansallisen päästötietokannan käyttöikätiedoista.</t>
  </si>
  <si>
    <t>Rakennusosa / materiaali</t>
  </si>
  <si>
    <t>Tuotteen valmistaja</t>
  </si>
  <si>
    <t>Tuotenimi</t>
  </si>
  <si>
    <t>EPD:n numero tmv.</t>
  </si>
  <si>
    <t>Lisähuomiot</t>
  </si>
  <si>
    <t>Käytetty käyttöikä</t>
  </si>
  <si>
    <t>Tulosten raportointi, monta käyttötarkoitusta</t>
  </si>
  <si>
    <t>Täytä tämä välilehti vain, jos rakennuksesta on useampi laskelma eri käyttötarkoituksille. Raportoi tälle välilehdelle käyttötarkoitusluokkakohtaiset tulokset ja rakennuksen kokonaistulos seuraavalle välilehdelle.</t>
  </si>
  <si>
    <t>Käyttötarkoitus 1</t>
  </si>
  <si>
    <t>Elinkaaren vaihe</t>
  </si>
  <si>
    <t>Rakennus</t>
  </si>
  <si>
    <t>Rakennuspaikka</t>
  </si>
  <si>
    <r>
      <t>kgCO</t>
    </r>
    <r>
      <rPr>
        <vertAlign val="subscript"/>
        <sz val="10"/>
        <color theme="1"/>
        <rFont val="Arial"/>
        <family val="2"/>
      </rPr>
      <t>2</t>
    </r>
    <r>
      <rPr>
        <sz val="10"/>
        <color theme="1"/>
        <rFont val="Arial"/>
        <family val="2"/>
      </rPr>
      <t>e/m</t>
    </r>
    <r>
      <rPr>
        <vertAlign val="superscript"/>
        <sz val="10"/>
        <color theme="1"/>
        <rFont val="Arial"/>
        <family val="2"/>
      </rPr>
      <t>2</t>
    </r>
    <r>
      <rPr>
        <sz val="10"/>
        <color theme="1"/>
        <rFont val="Arial"/>
        <family val="2"/>
      </rPr>
      <t>/a</t>
    </r>
  </si>
  <si>
    <t>A1-A3 Rakennustuotteiden valmistus</t>
  </si>
  <si>
    <r>
      <t>A1-A3 eloperäinen hiili</t>
    </r>
    <r>
      <rPr>
        <b/>
        <vertAlign val="superscript"/>
        <sz val="10"/>
        <color theme="1"/>
        <rFont val="Arial"/>
        <family val="2"/>
      </rPr>
      <t>a</t>
    </r>
  </si>
  <si>
    <t>A4 Kuljetukset</t>
  </si>
  <si>
    <t>A5 Työmaatoiminnot</t>
  </si>
  <si>
    <t>A5 työmaahukka</t>
  </si>
  <si>
    <t>Yhteensä A1-A5</t>
  </si>
  <si>
    <t>B4 Rakennustuotteiden vaihdot</t>
  </si>
  <si>
    <r>
      <t>B4 eloperäinen hiili</t>
    </r>
    <r>
      <rPr>
        <b/>
        <vertAlign val="superscript"/>
        <sz val="10"/>
        <color theme="1"/>
        <rFont val="Arial"/>
        <family val="2"/>
      </rPr>
      <t>a</t>
    </r>
  </si>
  <si>
    <t>B6 Energian käyttö</t>
  </si>
  <si>
    <t>Yhteensä B4, B6</t>
  </si>
  <si>
    <t>C1 Purkaminen</t>
  </si>
  <si>
    <t>C2 Purkujätteen kuljetukset</t>
  </si>
  <si>
    <t>C3 Purkujätteen käsittely</t>
  </si>
  <si>
    <t>C4 Purkujätteen loppusijoitus</t>
  </si>
  <si>
    <r>
      <t>C3 eloperäinen hiili</t>
    </r>
    <r>
      <rPr>
        <b/>
        <vertAlign val="superscript"/>
        <sz val="10"/>
        <color theme="1"/>
        <rFont val="Arial"/>
        <family val="2"/>
      </rPr>
      <t>b</t>
    </r>
  </si>
  <si>
    <t>Yhteensä C1-C4</t>
  </si>
  <si>
    <r>
      <t>Yhteensä koko elinkaari, kgCO</t>
    </r>
    <r>
      <rPr>
        <b/>
        <vertAlign val="subscript"/>
        <sz val="10"/>
        <color theme="1"/>
        <rFont val="Arial"/>
        <family val="2"/>
      </rPr>
      <t>2</t>
    </r>
    <r>
      <rPr>
        <b/>
        <sz val="10"/>
        <color theme="1"/>
        <rFont val="Arial"/>
        <family val="2"/>
      </rPr>
      <t>e/m</t>
    </r>
    <r>
      <rPr>
        <b/>
        <vertAlign val="superscript"/>
        <sz val="10"/>
        <color theme="1"/>
        <rFont val="Arial"/>
        <family val="2"/>
      </rPr>
      <t>2</t>
    </r>
    <r>
      <rPr>
        <b/>
        <sz val="10"/>
        <color theme="1"/>
        <rFont val="Arial"/>
        <family val="2"/>
      </rPr>
      <t xml:space="preserve">/a
</t>
    </r>
    <r>
      <rPr>
        <sz val="10"/>
        <color theme="1"/>
        <rFont val="Arial"/>
        <family val="2"/>
      </rPr>
      <t>(A1-A5 + B4 + B6 + C1-C4)</t>
    </r>
  </si>
  <si>
    <r>
      <t>Yhteensä koko elinkaari, kgCO</t>
    </r>
    <r>
      <rPr>
        <b/>
        <vertAlign val="subscript"/>
        <sz val="10"/>
        <color theme="1"/>
        <rFont val="Arial"/>
        <family val="2"/>
      </rPr>
      <t>2</t>
    </r>
    <r>
      <rPr>
        <b/>
        <sz val="10"/>
        <color theme="1"/>
        <rFont val="Arial"/>
        <family val="2"/>
      </rPr>
      <t>e/m</t>
    </r>
    <r>
      <rPr>
        <b/>
        <vertAlign val="superscript"/>
        <sz val="10"/>
        <color theme="1"/>
        <rFont val="Arial"/>
        <family val="2"/>
      </rPr>
      <t>2</t>
    </r>
    <r>
      <rPr>
        <b/>
        <sz val="10"/>
        <color theme="1"/>
        <rFont val="Arial"/>
        <family val="2"/>
      </rPr>
      <t xml:space="preserve">
</t>
    </r>
    <r>
      <rPr>
        <sz val="10"/>
        <color theme="1"/>
        <rFont val="Arial"/>
        <family val="2"/>
      </rPr>
      <t>(A1-A5 + B4 + B6 + C1-C4)</t>
    </r>
  </si>
  <si>
    <t>Hiilikädenjälki</t>
  </si>
  <si>
    <t>Uudelleenkäyttö</t>
  </si>
  <si>
    <t>Kierrätys</t>
  </si>
  <si>
    <t>Ylimääräinen uusiutuva energia</t>
  </si>
  <si>
    <t>Tuotteiden hiilivarastovaikutus</t>
  </si>
  <si>
    <t>Karbonatisoituminen</t>
  </si>
  <si>
    <t>Tulosten raportointi, hiilijalanjälki</t>
  </si>
  <si>
    <r>
      <t xml:space="preserve">Taulukko 3. Vaatimustason ylityksen perustelut </t>
    </r>
    <r>
      <rPr>
        <sz val="10"/>
        <color theme="1"/>
        <rFont val="Arial"/>
        <family val="2"/>
      </rPr>
      <t>(Täytä tämä osio vain, jos asemakaavassa tai tontinluovutuksessa on sallittu vaatimustason ylitys jonkin erityistilanteen vuoksi ja ylitys toteutuu. Jos rakennuksessa on monta käyttötarkoitusta, lomake kohdistaa arvioinnin käyttötarkoitukseen 1.)</t>
    </r>
  </si>
  <si>
    <t>Kaavamääräyksessä tai tontinluovutuksessa asetetun vaatimustason ylitys (+) tai alitus (-)</t>
  </si>
  <si>
    <r>
      <t>kg CO</t>
    </r>
    <r>
      <rPr>
        <b/>
        <vertAlign val="subscript"/>
        <sz val="10"/>
        <color theme="1"/>
        <rFont val="Arial"/>
        <family val="2"/>
      </rPr>
      <t>2</t>
    </r>
    <r>
      <rPr>
        <b/>
        <sz val="10"/>
        <color theme="1"/>
        <rFont val="Arial"/>
        <family val="2"/>
      </rPr>
      <t>e/m</t>
    </r>
    <r>
      <rPr>
        <b/>
        <vertAlign val="superscript"/>
        <sz val="10"/>
        <color theme="1"/>
        <rFont val="Arial"/>
        <family val="2"/>
      </rPr>
      <t>2</t>
    </r>
    <r>
      <rPr>
        <b/>
        <sz val="10"/>
        <color theme="1"/>
        <rFont val="Arial"/>
        <family val="2"/>
      </rPr>
      <t>/a</t>
    </r>
  </si>
  <si>
    <t>%</t>
  </si>
  <si>
    <r>
      <t xml:space="preserve">Ylityksen syy </t>
    </r>
    <r>
      <rPr>
        <sz val="10"/>
        <color theme="1"/>
        <rFont val="Arial"/>
        <family val="2"/>
      </rPr>
      <t>(Miksi rakennuksen suunnittelu ja toteuttaminen siten, että hiilijalanjälki ei ylity, on erityisen vaikeaa ja vaatimustason ylittäminen siten välttämätöntä?)</t>
    </r>
  </si>
  <si>
    <t>Rakennusosa, jossa erityistilanteen takia tarvittu enemmän materiaalia</t>
  </si>
  <si>
    <r>
      <t xml:space="preserve">Lisääntynyt materiaalin määrä, </t>
    </r>
    <r>
      <rPr>
        <sz val="10"/>
        <color theme="1"/>
        <rFont val="Arial"/>
        <family val="2"/>
      </rPr>
      <t>kg</t>
    </r>
  </si>
  <si>
    <r>
      <t xml:space="preserve">Vaikutus hiilijalanjälkeen,
</t>
    </r>
    <r>
      <rPr>
        <sz val="10"/>
        <color theme="1"/>
        <rFont val="Arial"/>
        <family val="2"/>
      </rPr>
      <t>kg CO</t>
    </r>
    <r>
      <rPr>
        <vertAlign val="subscript"/>
        <sz val="10"/>
        <color theme="1"/>
        <rFont val="Arial"/>
        <family val="2"/>
      </rPr>
      <t>2</t>
    </r>
    <r>
      <rPr>
        <sz val="10"/>
        <color theme="1"/>
        <rFont val="Arial"/>
        <family val="2"/>
      </rPr>
      <t>e/m</t>
    </r>
    <r>
      <rPr>
        <vertAlign val="superscript"/>
        <sz val="10"/>
        <color theme="1"/>
        <rFont val="Arial"/>
        <family val="2"/>
      </rPr>
      <t>2</t>
    </r>
    <r>
      <rPr>
        <sz val="10"/>
        <color theme="1"/>
        <rFont val="Arial"/>
        <family val="2"/>
      </rPr>
      <t xml:space="preserve"> (ei jaettuna vuosille) </t>
    </r>
  </si>
  <si>
    <t>Sanallinen perustelu</t>
  </si>
  <si>
    <r>
      <rPr>
        <b/>
        <sz val="10"/>
        <color theme="1" tint="0.249977111117893"/>
        <rFont val="Arial"/>
        <family val="2"/>
      </rPr>
      <t xml:space="preserve">Rakennusosien yhteenlaskettu vaikutus hiilijalanjälkeen </t>
    </r>
    <r>
      <rPr>
        <sz val="10"/>
        <color theme="1" tint="0.249977111117893"/>
        <rFont val="Arial"/>
        <family val="2"/>
      </rPr>
      <t>(tulee täsmätä kokonaisylitykseen)</t>
    </r>
  </si>
  <si>
    <r>
      <t>Yhteensä koko elinkaari, kgCO</t>
    </r>
    <r>
      <rPr>
        <b/>
        <vertAlign val="subscript"/>
        <sz val="10"/>
        <color theme="1"/>
        <rFont val="Arial"/>
        <family val="2"/>
      </rPr>
      <t>2</t>
    </r>
    <r>
      <rPr>
        <b/>
        <sz val="10"/>
        <color theme="1"/>
        <rFont val="Arial"/>
        <family val="2"/>
      </rPr>
      <t>e/m</t>
    </r>
    <r>
      <rPr>
        <b/>
        <vertAlign val="superscript"/>
        <sz val="10"/>
        <color theme="1"/>
        <rFont val="Arial"/>
        <family val="2"/>
      </rPr>
      <t xml:space="preserve">2 </t>
    </r>
    <r>
      <rPr>
        <sz val="10"/>
        <color theme="1"/>
        <rFont val="Arial"/>
        <family val="2"/>
      </rPr>
      <t>(A1-A5 + B4 + B6 + C1-C4)</t>
    </r>
  </si>
  <si>
    <r>
      <t xml:space="preserve">Taulukko 2. Elinkaaren vaiheet A1-A3 ja B4 Talo2000-luokittelun mukaisesti 
</t>
    </r>
    <r>
      <rPr>
        <sz val="10"/>
        <color theme="1"/>
        <rFont val="Arial"/>
        <family val="2"/>
      </rPr>
      <t>(rakennukset + rakennuspaikka)</t>
    </r>
  </si>
  <si>
    <r>
      <t>Tietolähde määrille ja materiaaleille</t>
    </r>
    <r>
      <rPr>
        <sz val="10"/>
        <color theme="1"/>
        <rFont val="Arial"/>
        <family val="2"/>
      </rPr>
      <t xml:space="preserve"> (esim. ARK-tietomalli, RAK-suunnitelmat, määräluettelo, Carbon Designer)</t>
    </r>
  </si>
  <si>
    <r>
      <t xml:space="preserve">Kuvaus tehdyistä vähähiilisyystoimenpiteistä.
</t>
    </r>
    <r>
      <rPr>
        <sz val="10"/>
        <color theme="1"/>
        <rFont val="Arial"/>
        <family val="2"/>
      </rPr>
      <t>Kirjaa ylös myös, jos erityisiä toimenpiteitä ei ole tehty.</t>
    </r>
  </si>
  <si>
    <t>ALUEOSAT</t>
  </si>
  <si>
    <t>1.1.1 Maaosat</t>
  </si>
  <si>
    <t>Alueosat:</t>
  </si>
  <si>
    <t xml:space="preserve">1.1.2 Tuennat ja vahvistukset </t>
  </si>
  <si>
    <t xml:space="preserve">1.1.3 Tontin päällysteet    </t>
  </si>
  <si>
    <t>1.1.5 Alueen rakenteet    </t>
  </si>
  <si>
    <t>RAKENNUSOSAT</t>
  </si>
  <si>
    <t xml:space="preserve">1.2.1 Perustukset  </t>
  </si>
  <si>
    <t>Perustukset ja alapohja:</t>
  </si>
  <si>
    <t xml:space="preserve">1.2.2 Alapohjat </t>
  </si>
  <si>
    <t>1.2.3.1 Runko: Väestönsuojat</t>
  </si>
  <si>
    <t>Runkorakenteet:</t>
  </si>
  <si>
    <t>1.2.3.2 Runko: Kantavat seinät</t>
  </si>
  <si>
    <t>1.2.3.3 Runko: Pilarit</t>
  </si>
  <si>
    <t>1.2.3.4 Runko: Palkit </t>
  </si>
  <si>
    <t>1.2.3.5 Runko: Välipohjat</t>
  </si>
  <si>
    <t>1.2.3.6 Runko: Yläpohjat   </t>
  </si>
  <si>
    <t>1.2.3.7 Runko: Runkoportaat</t>
  </si>
  <si>
    <t xml:space="preserve">1.2.4.1 Julkisivu: Ulkoseinät </t>
  </si>
  <si>
    <t>Julkisivut ja ulkotasot:</t>
  </si>
  <si>
    <t xml:space="preserve">1.2.4.2 Julkisivu: Ikkunat </t>
  </si>
  <si>
    <t xml:space="preserve">1.2.4.3 Julkisivu: Ulko-ovet </t>
  </si>
  <si>
    <t>1.2.5 Ulkotasot ja parvekkeet</t>
  </si>
  <si>
    <t>1.2.6 Kattorakenteet</t>
  </si>
  <si>
    <t>Vesikatot:</t>
  </si>
  <si>
    <t>TILAOSAT</t>
  </si>
  <si>
    <r>
      <t xml:space="preserve">1.3.1 Tilan jako-osat 
</t>
    </r>
    <r>
      <rPr>
        <sz val="10"/>
        <color theme="1"/>
        <rFont val="Arial"/>
        <family val="2"/>
      </rPr>
      <t xml:space="preserve">(väliseinät, ovet, portaat) </t>
    </r>
  </si>
  <si>
    <t>Tilaosat:</t>
  </si>
  <si>
    <r>
      <t xml:space="preserve">1.3.2 Tilapinnat 
</t>
    </r>
    <r>
      <rPr>
        <sz val="10"/>
        <color theme="1"/>
        <rFont val="Arial"/>
        <family val="2"/>
      </rPr>
      <t>(lattiat, sisäkatot, seinät)</t>
    </r>
  </si>
  <si>
    <r>
      <t xml:space="preserve">1.3.3 Tilavarusteet 
</t>
    </r>
    <r>
      <rPr>
        <sz val="10"/>
        <color theme="1"/>
        <rFont val="Arial"/>
        <family val="2"/>
      </rPr>
      <t xml:space="preserve">(kiintokalusteet, keittiölaitteet) </t>
    </r>
  </si>
  <si>
    <t xml:space="preserve">1.3.4.2 Hormit ja tulisijat     </t>
  </si>
  <si>
    <r>
      <t xml:space="preserve">1.3.5 Tilaelementit 
</t>
    </r>
    <r>
      <rPr>
        <sz val="10"/>
        <color theme="1"/>
        <rFont val="Arial"/>
        <family val="2"/>
      </rPr>
      <t>(mm. kylpyhuonemoduulit)</t>
    </r>
  </si>
  <si>
    <t>TALOTEKNIIKKA</t>
  </si>
  <si>
    <t>Talotekniikka:</t>
  </si>
  <si>
    <t>Tulosten raportointi, hiilikädenjälki</t>
  </si>
  <si>
    <t>Raportoi tälle välilehdelle rakennuksen kokonaistulokset. Jos rakennuksesta on erilliset laskennat eri käyttötarkoituksille, raportoi käyttötarkoitusluokkakohtaiset tulokset kyseiselle välilehdelle.</t>
  </si>
  <si>
    <t>Versio</t>
  </si>
  <si>
    <t>Muutokset edelliseen versioon</t>
  </si>
  <si>
    <t>Vantaan raportointilomake julkaistu</t>
  </si>
  <si>
    <t xml:space="preserve">Runko </t>
  </si>
  <si>
    <t>Välipohja</t>
  </si>
  <si>
    <t>Nyrkkisääntöjä</t>
  </si>
  <si>
    <t>Asuinkerrostalo</t>
  </si>
  <si>
    <t>Rivitalo ja asuinkerrostalo, jossa on enintään kaksi asuinkerrosta</t>
  </si>
  <si>
    <t>Paaluperustus (teräspaalut)</t>
  </si>
  <si>
    <t>Betoni: pilari-palkki-runko</t>
  </si>
  <si>
    <t>SW-elementti + tiililaatta</t>
  </si>
  <si>
    <t>Ontelolaatta + puhallusvilla</t>
  </si>
  <si>
    <t>Ontelolaatta</t>
  </si>
  <si>
    <t>A1-A3:</t>
  </si>
  <si>
    <t>Asuinkerrostalo, jossa on vähintään kolme asuinkerrosta</t>
  </si>
  <si>
    <t>Paaluperustus (teräsbetonipaalut)</t>
  </si>
  <si>
    <t>Betoni: kantavat ulko- ja väliseinät</t>
  </si>
  <si>
    <t>SW-elementti + betonipinta</t>
  </si>
  <si>
    <t>Ontelolaatta + levyeriste</t>
  </si>
  <si>
    <t>Massiivilaatta</t>
  </si>
  <si>
    <t>Toimistorakennus</t>
  </si>
  <si>
    <t>Paaluperustus (teräs- ja teräsbetonipaalut)</t>
  </si>
  <si>
    <t>Teräsrunko</t>
  </si>
  <si>
    <t>SW-elementti + puuverhoilu</t>
  </si>
  <si>
    <t>Ontelolaatta + levyeriste + kevytsora</t>
  </si>
  <si>
    <t>Liittolaatta</t>
  </si>
  <si>
    <t>Terveyskeskus</t>
  </si>
  <si>
    <t>Maanvarainen perustus</t>
  </si>
  <si>
    <t>Puu: CLT</t>
  </si>
  <si>
    <t>SW-elementti + peltikasetti</t>
  </si>
  <si>
    <t>Massiivilaatta + puhallusvilla</t>
  </si>
  <si>
    <t>CLT</t>
  </si>
  <si>
    <t>Liikerakennus, tavaratalo, kauppakeskus, myymälärakennus lukuun ottamatta päivittäistavarakaupan alle 2000 m2 yksikköä tai myymälähalli</t>
  </si>
  <si>
    <t>Muu</t>
  </si>
  <si>
    <t>Puu: rankarunko</t>
  </si>
  <si>
    <t>Julkisivulevy</t>
  </si>
  <si>
    <t>Massiivilaatta + levyeriste</t>
  </si>
  <si>
    <t>Puurankarakenteinen</t>
  </si>
  <si>
    <t>Teatteri, ooppera-,konsertti- ja kongressitalo tai elokuvateatteri</t>
  </si>
  <si>
    <t>Puu: hirsi</t>
  </si>
  <si>
    <t>Julkisivulevy + rappaus</t>
  </si>
  <si>
    <t>Massiivilaatta + levyeriste + kevytsora</t>
  </si>
  <si>
    <t>Kirjasto, arkisto, museo, taidegalleria tai näyttelyhalli</t>
  </si>
  <si>
    <t>Hybridi: CLT+betoni</t>
  </si>
  <si>
    <t>Lämpörappaus</t>
  </si>
  <si>
    <t>CLT-yläpohja + eriste</t>
  </si>
  <si>
    <t>Majoitusliikerakennus tai hotelli</t>
  </si>
  <si>
    <t>Hybridi: Ranka+betoni</t>
  </si>
  <si>
    <t>Tiilimuuraus</t>
  </si>
  <si>
    <t>Kattoristikkorakenne (puu)</t>
  </si>
  <si>
    <t>Asuntola, palvelutalo, vanhainkoti tai hoitolaitos</t>
  </si>
  <si>
    <t>Hybridi: CLT+teräs</t>
  </si>
  <si>
    <t>Puuverhous</t>
  </si>
  <si>
    <t>Kattoristikkorakenne (teräs)</t>
  </si>
  <si>
    <t>Opetusrakennus</t>
  </si>
  <si>
    <t>Peltikasetti</t>
  </si>
  <si>
    <t>TT-laatta</t>
  </si>
  <si>
    <t>Päiväkoti</t>
  </si>
  <si>
    <t>Liikuntahalli</t>
  </si>
  <si>
    <t>Sairaala</t>
  </si>
  <si>
    <t>Hyötypinta-alaltaan yli 1 000 neliömetrin suuruinen varastorakennus tai liikenteen rakennus</t>
  </si>
  <si>
    <t>Vähähiilinen ontelolaatta</t>
  </si>
  <si>
    <t>Uimahalli tai jäähalli</t>
  </si>
  <si>
    <t>Energiantuotantomuodot - lämpö</t>
  </si>
  <si>
    <t>Määrätiedot - lähtötiedot</t>
  </si>
  <si>
    <t>Valmistumisvuosi</t>
  </si>
  <si>
    <t>Tietomallit</t>
  </si>
  <si>
    <t>Pelti</t>
  </si>
  <si>
    <t>Ontelolaatta, tuulettuva</t>
  </si>
  <si>
    <t>Maalämpö</t>
  </si>
  <si>
    <t>Määräluettelo</t>
  </si>
  <si>
    <t>Bitumikermi</t>
  </si>
  <si>
    <t>Massiivilaatta, tuulettuva</t>
  </si>
  <si>
    <t>Vesi-ilmalämpöpumppu</t>
  </si>
  <si>
    <t>ARK- ja RAK-suunnitelmat</t>
  </si>
  <si>
    <t>Tiili</t>
  </si>
  <si>
    <t>Maanvarainen laatta</t>
  </si>
  <si>
    <t>Muu lämpöpumppujärjestelmä</t>
  </si>
  <si>
    <t>OCLCA Carbon Designer tai vastaava</t>
  </si>
  <si>
    <t>Viherkatto</t>
  </si>
  <si>
    <t>Maata vasten valettu kantava laatta</t>
  </si>
  <si>
    <t>Jokin muu</t>
  </si>
  <si>
    <t>Puurakenteinen, tuulettuva</t>
  </si>
  <si>
    <t>Tietomallit ja ARK- ja RAK-suunnitelmat</t>
  </si>
  <si>
    <t>Energiantuotantomuodot - jäähdytys</t>
  </si>
  <si>
    <t>Kerroslukumäärä - maanpäälliset</t>
  </si>
  <si>
    <t>Ei jäähdytystä/viilennystä</t>
  </si>
  <si>
    <t>Vedenjäähdytyskone</t>
  </si>
  <si>
    <t>Lämpöpumppujärjestelmä</t>
  </si>
  <si>
    <t>Vapaajäähdytys kaivokentästä (viilennys)</t>
  </si>
  <si>
    <t>Energiantuotantomuodot - sähkö</t>
  </si>
  <si>
    <t>Verkkosähkö + oma aurinkosähköjärjestelmä</t>
  </si>
  <si>
    <t>Määrätiedot - tarkempi</t>
  </si>
  <si>
    <t>RAK-tietomalli</t>
  </si>
  <si>
    <t>ARK-tietomalli</t>
  </si>
  <si>
    <t>TATE-tietomallit</t>
  </si>
  <si>
    <t>Rakennustapaselostus</t>
  </si>
  <si>
    <t>Pihasuunnitelma</t>
  </si>
  <si>
    <t>Hankevaihe</t>
  </si>
  <si>
    <t>Suunnittelu- tai toteutuskilpailu</t>
  </si>
  <si>
    <t>Tontinluovutus</t>
  </si>
  <si>
    <t>Tarveselvitys</t>
  </si>
  <si>
    <t>yli 30</t>
  </si>
  <si>
    <t>Hankesuunnittelu</t>
  </si>
  <si>
    <t>Yleissuunnittelu</t>
  </si>
  <si>
    <t>Rakentamislupa</t>
  </si>
  <si>
    <t>Kerroslukumäärä maanalaiset</t>
  </si>
  <si>
    <t>Toteutussuunnittelu</t>
  </si>
  <si>
    <t>Rakentaminen</t>
  </si>
  <si>
    <t>Vastaanotto</t>
  </si>
  <si>
    <t>A1-A3 tuotteiden valmistus</t>
  </si>
  <si>
    <t>A4 kuljetukset työmaalle</t>
  </si>
  <si>
    <t>A5 työmaatoiminnot</t>
  </si>
  <si>
    <t>B4 rakennustuotteiden vaihdot</t>
  </si>
  <si>
    <t>B6 energian käyttö</t>
  </si>
  <si>
    <t>Rakennukset</t>
  </si>
  <si>
    <r>
      <t>kgCO</t>
    </r>
    <r>
      <rPr>
        <vertAlign val="subscript"/>
        <sz val="10"/>
        <color theme="1"/>
        <rFont val="Arial"/>
        <family val="2"/>
      </rPr>
      <t>2e</t>
    </r>
    <r>
      <rPr>
        <sz val="10"/>
        <color theme="1"/>
        <rFont val="Arial"/>
        <family val="2"/>
      </rPr>
      <t>/m</t>
    </r>
    <r>
      <rPr>
        <vertAlign val="superscript"/>
        <sz val="10"/>
        <color theme="1"/>
        <rFont val="Arial"/>
        <family val="2"/>
      </rPr>
      <t>2</t>
    </r>
    <r>
      <rPr>
        <sz val="10"/>
        <color theme="1"/>
        <rFont val="Arial"/>
        <family val="2"/>
      </rPr>
      <t>,a</t>
    </r>
  </si>
  <si>
    <t>C1 - C4 Purkutyöt, -jätteenkuljetus ja -jätehuolto</t>
  </si>
  <si>
    <t>A1-A3</t>
  </si>
  <si>
    <t>B4</t>
  </si>
  <si>
    <t xml:space="preserve">1.3.1 Tilan jako-osat (väliseinät, ovet, portaat) </t>
  </si>
  <si>
    <t>1.3.2 Tilapinnat (lattiat, sisäkatot, seinät)</t>
  </si>
  <si>
    <t xml:space="preserve">1.3.3 Tilavarusteet (kiintokalusteet, keittiölaitteet) </t>
  </si>
  <si>
    <t>1.3.5 Tilaelementit (mm. kylpyhuonemoduulit)</t>
  </si>
  <si>
    <t>Talotekniikka</t>
  </si>
  <si>
    <t>Sähköjärjestelmät</t>
  </si>
  <si>
    <t>Käyttövesijärjestelmät</t>
  </si>
  <si>
    <t>Viemärijärjestelmät</t>
  </si>
  <si>
    <t>Ilmanvaihtojärjestelmät</t>
  </si>
  <si>
    <t>Lämmitysjärjestelmät</t>
  </si>
  <si>
    <t>Jäähdytysjärjestelmät</t>
  </si>
  <si>
    <t>Palontorjuntajärjestelmä</t>
  </si>
  <si>
    <t>Siirto-osat (hissit ja liukuportaat)</t>
  </si>
  <si>
    <t>Sähkön tuotantojärjestelmät ja -laitteistot</t>
  </si>
  <si>
    <r>
      <t>Yhteensä koko elinkaari, kgCO</t>
    </r>
    <r>
      <rPr>
        <b/>
        <vertAlign val="subscript"/>
        <sz val="10"/>
        <color theme="1"/>
        <rFont val="Arial"/>
        <family val="2"/>
      </rPr>
      <t>2</t>
    </r>
    <r>
      <rPr>
        <b/>
        <sz val="10"/>
        <color theme="1"/>
        <rFont val="Arial"/>
        <family val="2"/>
      </rPr>
      <t xml:space="preserve">e
</t>
    </r>
    <r>
      <rPr>
        <sz val="10"/>
        <color theme="1"/>
        <rFont val="Arial"/>
        <family val="2"/>
      </rPr>
      <t>(A1-A5 + B4 + B6 + C1-C4)</t>
    </r>
  </si>
  <si>
    <t>Täytä tämä välilehti vain, jos laskennassa on käytetty päästötietoja, jotka perustuvat muihin kuin kansallisen päästötietokannan tietoihin.</t>
  </si>
  <si>
    <t>versio 26.6.2026</t>
  </si>
  <si>
    <t>Hiilijalanjäljen lähtötietojen ja tulosten raportointi, Vantaan kaupunki</t>
  </si>
  <si>
    <r>
      <rPr>
        <b/>
        <sz val="10"/>
        <rFont val="Arial"/>
        <family val="2"/>
      </rPr>
      <t>Raportoi tälle välilehdelle rakennuksen kokonaistiedot. Jos rakennuksesta on erilliset laskennat eri käyttötarkoituksille, raportoi käyttötarkoitusluokkakohtaiset lähtötiedot seuraavalle välilehdelle erillisiin taulukoihin.</t>
    </r>
    <r>
      <rPr>
        <sz val="10"/>
        <rFont val="Arial"/>
        <family val="2"/>
      </rPr>
      <t xml:space="preserve"> Erilliset laskennat tarvitaan, mikäli rakennus sisältää toista käyttötarkoitusluokkaa vähitään 10 % koko rakennuksen nettoalasta ja rakennukseen sisältyvän tilan nettoala on vähintään 50 neliömetriä.</t>
    </r>
  </si>
  <si>
    <t>Onko asemakaavassa, tontinluovutuksessa tai kaupungin toimitilahankkeessa sallittu siinä asetetun ylärajan ylitys tai muu poikkeaminen erityistilanteesta johtuen?</t>
  </si>
  <si>
    <r>
      <t xml:space="preserve">Onko asemakaavassa, tontinluovutuksessa tai kaupungin toimitilahankkeessa asetettu hiilijalanjäljen yläraja? </t>
    </r>
    <r>
      <rPr>
        <sz val="9"/>
        <rFont val="Arial"/>
        <family val="2"/>
      </rPr>
      <t>(Huomaathan, että hiilijalanjälki ei saa kuitenkaan ylittää kansallista raja-arvoa.)</t>
    </r>
  </si>
  <si>
    <t>Sisältyykö rakennukseen muita käyttötarkoitusluokkia?*</t>
  </si>
  <si>
    <r>
      <t>Käyttötarkoitusluokka, johon osa sisältyy</t>
    </r>
    <r>
      <rPr>
        <sz val="10"/>
        <color theme="1"/>
        <rFont val="Arial"/>
        <family val="2"/>
      </rPr>
      <t>, jos laskelma koostuu useasta eri käyttötarkoituksesta</t>
    </r>
  </si>
  <si>
    <r>
      <t xml:space="preserve">Muut käyttötarkoitusluokat </t>
    </r>
    <r>
      <rPr>
        <sz val="9"/>
        <rFont val="Arial"/>
        <family val="2"/>
      </rPr>
      <t>(Täytä vain, jos valitsit edeltävään 'kyllä'.)</t>
    </r>
  </si>
  <si>
    <r>
      <rPr>
        <b/>
        <sz val="11"/>
        <color rgb="FF000000"/>
        <rFont val="Arial"/>
        <family val="2"/>
      </rPr>
      <t>Laskenta ja raportointi</t>
    </r>
    <r>
      <rPr>
        <sz val="11"/>
        <color rgb="FF000000"/>
        <rFont val="Arial"/>
        <family val="2"/>
      </rPr>
      <t xml:space="preserve">
Rakennuksen ja rakennuspaikan elinkaaren hiilijalanjäljen ja -kädenjäljen laskennassa tulee noudattaa ajantasaista ympäristöministeriön asetusta rakennuksen ilmastoselvityksestä ja rakennustuoteluettelosta (1027/2024). Laskennan soveltamisohjeeksi on laadittu Rakennuksen vähähiilisyyden arviointimenetelmä 2025 (luonnos koekäyttöön), jonka uusinta versiota tulee noudattaa myös hankkeissa, joille Vantaan kaupunki on asettanut hiilijalanjälkeen liittyviä vaatimuksia.
Tätä lomaketta sovelletaan hankkeisiin, joissa
a) asemakaavassa on asetettu hiilijalanjälkeen liittyviä vaatimuksia. Toimita täytetty lomake rakentamislupahakemuksen yhteydessä rakennusvalvonnan ohjeiden mukaisesti.
b) tontinluovutuksessa on asetettu hiilijalanjälkeen liittyviä vaatimuksia. Toimita täytetty lomake kiinteistöhallinnan ja asumisen yksikköön tontinluovutuksen yhteydessä annettujen ohjeiden mukaisesti.
Lisäksi lomaketta voidaan hyödyntää
c) kaupungin omien toimitilahankkeiden hiilijalanjäljen ja -kädenjäljen raportoinnissa eri suunnitteluvaiheissa,
d) jos hanke haluaa tehdä vapaaehtoisen hiilijalanjäljen ja -kädenjäljen raportoinnin rakentamislupavaiheessa, tai 
e) loppukatselmusta varten tehtävän ilmastoselvityksen raportointia tukevana asiakirjana.
Toimita aina sekä raportointilomake Excel-tiedostona että alkuperäinen selvitys pdf-raporttina.
Lakisääteisen ilmastoselvityksen pakolliset tiedot on merkitty *:llä. Hankkeissa, joissa Vantaan kaupunki edellyttää raportointia varhaisemmassa vaiheessa, tulee täyttää kaikki pyydetyt tiedot. Vastuu ilmastoselvityksen oikeellisuudesta on hankkeeseen ryhtyvällä.
</t>
    </r>
    <r>
      <rPr>
        <sz val="11"/>
        <rFont val="Arial"/>
        <family val="2"/>
      </rPr>
      <t xml:space="preserve">
Raportoinnissa tulee käyttää tämän lomakkeen uusinta versiota, joka on saatavilla Vantaan kaupungin rakennusvalvonnan verkkosivuilla:
</t>
    </r>
  </si>
  <si>
    <r>
      <rPr>
        <b/>
        <sz val="10"/>
        <rFont val="Arial"/>
        <family val="2"/>
      </rPr>
      <t>Raportoi tälle välilehdelle rakennuksen kokonaistulokset.</t>
    </r>
    <r>
      <rPr>
        <sz val="10"/>
        <rFont val="Arial"/>
        <family val="2"/>
      </rPr>
      <t xml:space="preserve"> Jos rakennuksesta on erilliset laskennat eri käyttötarkoituksille, raportoi käyttötarkoitusluokkakohtaiset tulokset edelliselle välilehdelle.</t>
    </r>
  </si>
  <si>
    <r>
      <rPr>
        <b/>
        <sz val="11"/>
        <rFont val="Arial"/>
        <family val="2"/>
      </rPr>
      <t>Eloperäisen hiilen laskenta ja merkitseminen tuloksissa</t>
    </r>
    <r>
      <rPr>
        <sz val="11"/>
        <rFont val="Arial"/>
        <family val="2"/>
      </rPr>
      <t xml:space="preserve">
Asetuksen perustelumuistion mukaan eloperäinen hiili tarkoittaa "sellaiseen ilmakehästä yhteyttämisen kautta eloperäiseen materiaaliin sitoutunutta hiiltä, jonka korjuulla ei ole pysyvästi heikennetty ekosysteemin hiilinielua." ja laskenta tulee tällöin tehdä standardin EN15804+A2 mukaisesti, eli eloperäiseen tuotteeseen yhteyttämisen kautta sitoutuneet kasvihuonekaasut ilmoitetaan negatiivisena lukuna (hiilidioksidin poistumana) elinkaaren vaiheissa A1-3 ja positiivisena lukuna, eli hiilidioksidipäästönä, elinkaaren vaiheessa C. Koko elinkaaren ajalla eloperäisen hiilen ilmakehän lämmitysvaikutuspotentiaali (GWP) on siis nolla.
Kotimaisen puun osalta Rakennuksen vähähiilisyyden arviointimenetelmän 2025 mukaan voidaan käyttää uusimman ympäristöseloste-standardin (EN15804+A2) mukaisia ympäristöselosteiden tietoja tai kansallisen päästötietokannan tietoja eloperäisen hiilen raportointiin. Ulkomaisen puumateriaalin osalta on oltava aina uusimman raportointistandardin (EN15804+A2) mukainen ympäristöseloste. 
Tulokset hiilijalanjälki -välilehdellä eloperäisen hiilen negatiivinen luku tulee ilmoittaa vaiheissa A1-A3 (ja B4) summattuna taulukkoon 1 vaiheiden A1-A3 ja B4 osalta. Eloperäisen hiilen negatiivista lukua ei siten tule huomioida negatiivisena lukuna rakennusosakohtaisesti taulukossa 2, jotta sitä ei vähennettäisi kahteen kertaan. Elinkaaren vaiheen C eloperäisen hiilen positiivinen luku merkitään myös taulukkoon 1.</t>
    </r>
  </si>
  <si>
    <t>a) Eloperäisen hiilen negatiivinen luku tulee ilmoittaa summattuna taulukkoon vaiheiden A1-A3 ja B4 osalta, kun puun korjuulla ei ole pysyvästi heikennetty ekosysteemin hiilinielua.
b) Omalle rivilleen elinkaaren lopussa vapautuva eloperäinen hiili.</t>
  </si>
  <si>
    <r>
      <t>A1-A3 Rakennustuotteiden valmistus</t>
    </r>
    <r>
      <rPr>
        <b/>
        <vertAlign val="superscript"/>
        <sz val="10"/>
        <color theme="1"/>
        <rFont val="Arial"/>
        <family val="2"/>
      </rPr>
      <t>a</t>
    </r>
  </si>
  <si>
    <t>a) Rakennustuotteiden tiedot täytetään taulukkoon 2.
b) Eloperäisen hiilen negatiivinen luku tulee ilmoittaa summattuna taulukkoon 1 vaiheiden A1-A3 ja B4 osalta, kun puun korjuulla ei ole pysyvästi heikennetty ekosysteemin hiilinielua.
c) Omalle rivilleen elinkaaren lopussa vapautuva eloperäinen hiili.</t>
  </si>
  <si>
    <r>
      <t>A1-A3 eloperäinen hiili</t>
    </r>
    <r>
      <rPr>
        <b/>
        <vertAlign val="superscript"/>
        <sz val="10"/>
        <color theme="1"/>
        <rFont val="Arial"/>
        <family val="2"/>
      </rPr>
      <t>b</t>
    </r>
  </si>
  <si>
    <r>
      <t>B4 eloperäinen hiili</t>
    </r>
    <r>
      <rPr>
        <b/>
        <vertAlign val="superscript"/>
        <sz val="10"/>
        <color theme="1"/>
        <rFont val="Arial"/>
        <family val="2"/>
      </rPr>
      <t>b</t>
    </r>
  </si>
  <si>
    <r>
      <t>C3 eloperäinen hiili</t>
    </r>
    <r>
      <rPr>
        <b/>
        <vertAlign val="superscript"/>
        <sz val="10"/>
        <color theme="1"/>
        <rFont val="Arial"/>
        <family val="2"/>
      </rPr>
      <t>c</t>
    </r>
  </si>
  <si>
    <r>
      <t>B4 Rakennustuotteiden vaihdot</t>
    </r>
    <r>
      <rPr>
        <b/>
        <vertAlign val="superscript"/>
        <sz val="10"/>
        <color theme="1"/>
        <rFont val="Arial"/>
        <family val="2"/>
      </rPr>
      <t>a</t>
    </r>
  </si>
  <si>
    <r>
      <t xml:space="preserve">Sisällytetty laskentaan </t>
    </r>
    <r>
      <rPr>
        <b/>
        <vertAlign val="superscript"/>
        <sz val="10"/>
        <rFont val="Arial"/>
        <family val="2"/>
      </rPr>
      <t>d</t>
    </r>
  </si>
  <si>
    <r>
      <t>Raken</t>
    </r>
    <r>
      <rPr>
        <b/>
        <sz val="10"/>
        <rFont val="Arial"/>
        <family val="2"/>
      </rPr>
      <t xml:space="preserve">teen/osan/järjestelmän pääasiallinen rakennetyyppi- tai tyypit ja AP, YP, V ja US materiaalipaksuudet </t>
    </r>
    <r>
      <rPr>
        <b/>
        <vertAlign val="superscript"/>
        <sz val="10"/>
        <rFont val="Arial"/>
        <family val="2"/>
      </rPr>
      <t>e</t>
    </r>
    <r>
      <rPr>
        <b/>
        <sz val="10"/>
        <rFont val="Arial"/>
        <family val="2"/>
      </rPr>
      <t xml:space="preserve"> 
</t>
    </r>
  </si>
  <si>
    <r>
      <t>A1-A3
kgCO</t>
    </r>
    <r>
      <rPr>
        <b/>
        <vertAlign val="subscript"/>
        <sz val="10"/>
        <rFont val="Arial"/>
        <family val="2"/>
      </rPr>
      <t>2</t>
    </r>
    <r>
      <rPr>
        <b/>
        <sz val="10"/>
        <rFont val="Arial"/>
        <family val="2"/>
      </rPr>
      <t>e/m</t>
    </r>
    <r>
      <rPr>
        <b/>
        <vertAlign val="superscript"/>
        <sz val="10"/>
        <rFont val="Arial"/>
        <family val="2"/>
      </rPr>
      <t xml:space="preserve">2 </t>
    </r>
    <r>
      <rPr>
        <sz val="10"/>
        <rFont val="Arial"/>
        <family val="2"/>
      </rPr>
      <t xml:space="preserve">(ei jaettuna vuosille) </t>
    </r>
    <r>
      <rPr>
        <b/>
        <vertAlign val="superscript"/>
        <sz val="10"/>
        <rFont val="Arial"/>
        <family val="2"/>
      </rPr>
      <t>f</t>
    </r>
  </si>
  <si>
    <r>
      <t>B4
kgCO</t>
    </r>
    <r>
      <rPr>
        <b/>
        <vertAlign val="subscript"/>
        <sz val="10"/>
        <rFont val="Arial"/>
        <family val="2"/>
      </rPr>
      <t>2</t>
    </r>
    <r>
      <rPr>
        <b/>
        <sz val="10"/>
        <rFont val="Arial"/>
        <family val="2"/>
      </rPr>
      <t>e/m</t>
    </r>
    <r>
      <rPr>
        <b/>
        <vertAlign val="superscript"/>
        <sz val="10"/>
        <rFont val="Arial"/>
        <family val="2"/>
      </rPr>
      <t>2</t>
    </r>
    <r>
      <rPr>
        <b/>
        <sz val="10"/>
        <rFont val="Arial"/>
        <family val="2"/>
      </rPr>
      <t xml:space="preserve"> </t>
    </r>
    <r>
      <rPr>
        <sz val="10"/>
        <rFont val="Arial"/>
        <family val="2"/>
      </rPr>
      <t xml:space="preserve">(ei jaettuna vuosille) </t>
    </r>
    <r>
      <rPr>
        <b/>
        <vertAlign val="superscript"/>
        <sz val="10"/>
        <rFont val="Arial"/>
        <family val="2"/>
      </rPr>
      <t>f</t>
    </r>
  </si>
  <si>
    <r>
      <t xml:space="preserve">Talotekniikka yhteensä </t>
    </r>
    <r>
      <rPr>
        <b/>
        <vertAlign val="superscript"/>
        <sz val="10"/>
        <color theme="1"/>
        <rFont val="Arial"/>
        <family val="2"/>
      </rPr>
      <t xml:space="preserve">g </t>
    </r>
  </si>
  <si>
    <r>
      <t>Sähköjärjestelmät</t>
    </r>
    <r>
      <rPr>
        <b/>
        <vertAlign val="superscript"/>
        <sz val="10"/>
        <rFont val="Arial"/>
        <family val="2"/>
      </rPr>
      <t xml:space="preserve"> h</t>
    </r>
  </si>
  <si>
    <r>
      <t>Käyttövesijärjestelmät</t>
    </r>
    <r>
      <rPr>
        <b/>
        <vertAlign val="superscript"/>
        <sz val="10"/>
        <color theme="1"/>
        <rFont val="Arial"/>
        <family val="2"/>
      </rPr>
      <t xml:space="preserve"> h</t>
    </r>
  </si>
  <si>
    <r>
      <t>Viemärijärjestelmät</t>
    </r>
    <r>
      <rPr>
        <b/>
        <vertAlign val="superscript"/>
        <sz val="10"/>
        <color theme="1"/>
        <rFont val="Arial"/>
        <family val="2"/>
      </rPr>
      <t xml:space="preserve"> h</t>
    </r>
  </si>
  <si>
    <r>
      <t>Ilmanvaihtojärjestelmät</t>
    </r>
    <r>
      <rPr>
        <b/>
        <vertAlign val="superscript"/>
        <sz val="10"/>
        <color theme="1"/>
        <rFont val="Arial"/>
        <family val="2"/>
      </rPr>
      <t xml:space="preserve"> h</t>
    </r>
  </si>
  <si>
    <r>
      <t>Lämmitysjärjestelmät</t>
    </r>
    <r>
      <rPr>
        <b/>
        <vertAlign val="superscript"/>
        <sz val="10"/>
        <color theme="1"/>
        <rFont val="Arial"/>
        <family val="2"/>
      </rPr>
      <t xml:space="preserve"> h,i</t>
    </r>
  </si>
  <si>
    <r>
      <t>Jäähdytysjärjestelmät</t>
    </r>
    <r>
      <rPr>
        <b/>
        <vertAlign val="superscript"/>
        <sz val="10"/>
        <color theme="1"/>
        <rFont val="Arial"/>
        <family val="2"/>
      </rPr>
      <t xml:space="preserve"> j</t>
    </r>
  </si>
  <si>
    <r>
      <t xml:space="preserve">Palontorjuntajärjestelmä </t>
    </r>
    <r>
      <rPr>
        <b/>
        <vertAlign val="superscript"/>
        <sz val="10"/>
        <color rgb="FF000000"/>
        <rFont val="Arial"/>
        <family val="2"/>
      </rPr>
      <t>j</t>
    </r>
  </si>
  <si>
    <r>
      <t>Siirto-osat</t>
    </r>
    <r>
      <rPr>
        <b/>
        <vertAlign val="superscript"/>
        <sz val="10"/>
        <color theme="1"/>
        <rFont val="Arial"/>
        <family val="2"/>
      </rPr>
      <t xml:space="preserve"> j</t>
    </r>
    <r>
      <rPr>
        <b/>
        <sz val="10"/>
        <color theme="1"/>
        <rFont val="Arial"/>
        <family val="2"/>
      </rPr>
      <t xml:space="preserve">
</t>
    </r>
    <r>
      <rPr>
        <sz val="10"/>
        <color theme="1"/>
        <rFont val="Arial"/>
        <family val="2"/>
      </rPr>
      <t>(hissit ja liukuportaat)</t>
    </r>
  </si>
  <si>
    <r>
      <t xml:space="preserve">Sähkön tuotantojärjestelmät ja -laitteistot </t>
    </r>
    <r>
      <rPr>
        <b/>
        <vertAlign val="superscript"/>
        <sz val="10"/>
        <color theme="1"/>
        <rFont val="Arial"/>
        <family val="2"/>
      </rPr>
      <t>k</t>
    </r>
  </si>
  <si>
    <t>k) Aurinkoenergiajärjestelmä tai muut vastaavat, jotka eivät kuulu päästötietokannan rakennustyyppikohtaiseen neliöpohjaiseen arvoon. Tulee tarkastaa päästötietokannan taustaraportista.</t>
  </si>
  <si>
    <t>j) Lisää mahdolliset jäähdytysjärjestelmät, sprinklerijärjestelmät ja siirto-osat, jotka eivät ole mukana päästötietokannan rakennustyyppikohtaisessa neliöpohjaisessa arvossa. Tulee tarkastaa päästötietokannan taustaraportista.</t>
  </si>
  <si>
    <t xml:space="preserve">i) Päästötietokannan neliöpohjaista arvoa käytettäessä, lisää lämmitys- ja lämmöntuottojärjestelmän osat, jotka eivät ole mukana päästötietokannan rakennustyyppikohtaisessa neliöpohjaisessa arvossa. Tulee tarkastaa päästötietokannan taustaraportista. </t>
  </si>
  <si>
    <t>h) Sähkö-, käyttövesi-, viemäri-, ilmanvaihto-, jäähdytys- ja lämmitysjärjestelmät: kansallisen päästötietokannan neliöpohjainen järjestelmäkohtainen arvo tai tuotekohtaisesti laskettu päästötieto.</t>
  </si>
  <si>
    <t>g) Kansallisen päästötietokannan rakennustyyppikohtainen neliöpohjainen arvo. Talotekniikan voi laskea myös tarkemmin kohdekohtaisesti, tai osan järjestelmistä voi laskea kohdekohtaisesti ja osan taulukkoarvoilla. Jos laskenta on tehty tarkemmin kohdekohtaisesti, kirjaa tulokset järjestelmittäin. Kansallisen päästötietokannan neliöpohjaisista kertoimista puuttuvat järjestelmät tulee lisätä järjestelmittäin kohtien g-j mukaisesti.</t>
  </si>
  <si>
    <t>f) Eloperänen hiili tuotteissa: eloperäisen hiilen negatiivinen luku tulee ilmoittaa summattuna taulukkoon 1 vaiheiden A1-A3 ja B4 osalta, joten eloperäisen hiilen negatiivista lukua ei tule huomioida rakennusosakohtaisesti taulukossa 2. Ks. ohjesivu.</t>
  </si>
  <si>
    <t>e) Esimerkki rakenteiden eri materiaalien paksuuksien ilmoittamisesta: "YP: Tasausbetoni 40 mm, suodatinkangas, kevytsora 680-830 mm, solupolystreeni 100 mm, kumibitumikermi, ontelolaatta 320 mm".</t>
  </si>
  <si>
    <t xml:space="preserve">d) Jos rakennukseen tai rakennuspaikkaan kuuluu kyseinen osa, se tulee sisällyttää laskentaan. Jos suunnittelutietoja ei ole, tulee käyttää referenssitietoja. </t>
  </si>
  <si>
    <r>
      <t xml:space="preserve">Taulukko 1. Hiilijalanjälki elinkaaren vaiheittain 
</t>
    </r>
    <r>
      <rPr>
        <sz val="10"/>
        <color theme="1"/>
        <rFont val="Arial"/>
        <family val="2"/>
      </rPr>
      <t>(Syötä tiedot kahden desimaalin tarkkuudella, vaikka lomake näyttää tuloksen yhden desimaalin tarkkuudella.)</t>
    </r>
  </si>
  <si>
    <r>
      <t xml:space="preserve">Hiilijalanjälki elinkaaren vaiheittain 
</t>
    </r>
    <r>
      <rPr>
        <sz val="10"/>
        <color theme="1"/>
        <rFont val="Arial"/>
        <family val="2"/>
      </rPr>
      <t>(Syötä tiedot kahden desimaalin tarkkuudella, vaikka lomake näyttää tuloksen yhden desimaalin tarkkuudella.)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</si>
</sst>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
    <numFmt numFmtId="166" formatCode="0.0\ %"/>
  </numFmts>
  <fonts count="45" x14ac:knownFonts="1">
    <font>
      <sz val="11"/>
      <color theme="1"/>
      <name val="Calibri"/>
      <family val="2"/>
      <scheme val="minor"/>
    </font>
    <font>
      <b/>
      <sz val="11"/>
      <color theme="1"/>
      <name val="Calibri"/>
      <family val="2"/>
      <scheme val="minor"/>
    </font>
    <font>
      <sz val="11"/>
      <color rgb="FFFF0000"/>
      <name val="Calibri"/>
      <family val="2"/>
      <scheme val="minor"/>
    </font>
    <font>
      <b/>
      <sz val="11"/>
      <name val="Calibri"/>
      <family val="2"/>
      <scheme val="minor"/>
    </font>
    <font>
      <sz val="8"/>
      <name val="Calibri"/>
      <family val="2"/>
      <scheme val="minor"/>
    </font>
    <font>
      <sz val="10"/>
      <color theme="1"/>
      <name val="Arial"/>
      <family val="2"/>
    </font>
    <font>
      <vertAlign val="subscript"/>
      <sz val="10"/>
      <color theme="1"/>
      <name val="Arial"/>
      <family val="2"/>
    </font>
    <font>
      <vertAlign val="superscript"/>
      <sz val="10"/>
      <color theme="1"/>
      <name val="Arial"/>
      <family val="2"/>
    </font>
    <font>
      <sz val="10"/>
      <color rgb="FF000000"/>
      <name val="Arial"/>
      <family val="2"/>
    </font>
    <font>
      <sz val="10"/>
      <color rgb="FFFF0000"/>
      <name val="Arial"/>
      <family val="2"/>
    </font>
    <font>
      <b/>
      <sz val="10"/>
      <color theme="1"/>
      <name val="Arial"/>
      <family val="2"/>
    </font>
    <font>
      <sz val="8"/>
      <color theme="1"/>
      <name val="Arial"/>
      <family val="2"/>
    </font>
    <font>
      <b/>
      <vertAlign val="superscript"/>
      <sz val="10"/>
      <color theme="1"/>
      <name val="Arial"/>
      <family val="2"/>
    </font>
    <font>
      <b/>
      <sz val="9"/>
      <color theme="1"/>
      <name val="Arial"/>
      <family val="2"/>
    </font>
    <font>
      <sz val="10"/>
      <name val="Arial"/>
      <family val="2"/>
    </font>
    <font>
      <b/>
      <sz val="14"/>
      <color theme="1"/>
      <name val="Arial"/>
      <family val="2"/>
    </font>
    <font>
      <sz val="9"/>
      <color theme="1"/>
      <name val="Arial"/>
      <family val="2"/>
    </font>
    <font>
      <b/>
      <sz val="9"/>
      <color rgb="FF000000"/>
      <name val="Arial"/>
      <family val="2"/>
    </font>
    <font>
      <sz val="10"/>
      <color theme="1" tint="0.249977111117893"/>
      <name val="Arial"/>
      <family val="2"/>
    </font>
    <font>
      <b/>
      <sz val="10"/>
      <name val="Arial"/>
      <family val="2"/>
    </font>
    <font>
      <b/>
      <sz val="9"/>
      <name val="Arial"/>
      <family val="2"/>
    </font>
    <font>
      <b/>
      <sz val="8"/>
      <name val="Arial"/>
      <family val="2"/>
    </font>
    <font>
      <b/>
      <sz val="8"/>
      <color theme="1"/>
      <name val="Arial"/>
      <family val="2"/>
    </font>
    <font>
      <sz val="11"/>
      <name val="Calibri"/>
      <family val="2"/>
      <scheme val="minor"/>
    </font>
    <font>
      <b/>
      <sz val="11"/>
      <color rgb="FF3F3F3F"/>
      <name val="Calibri"/>
      <family val="2"/>
      <scheme val="minor"/>
    </font>
    <font>
      <sz val="10"/>
      <color theme="0"/>
      <name val="Arial"/>
      <family val="2"/>
    </font>
    <font>
      <sz val="9"/>
      <name val="Arial"/>
      <family val="2"/>
    </font>
    <font>
      <b/>
      <vertAlign val="superscript"/>
      <sz val="10"/>
      <name val="Arial"/>
      <family val="2"/>
    </font>
    <font>
      <i/>
      <sz val="9"/>
      <color theme="1"/>
      <name val="Arial"/>
      <family val="2"/>
    </font>
    <font>
      <b/>
      <vertAlign val="subscript"/>
      <sz val="8"/>
      <color theme="1"/>
      <name val="Arial"/>
      <family val="2"/>
    </font>
    <font>
      <b/>
      <vertAlign val="superscript"/>
      <sz val="8"/>
      <color theme="1"/>
      <name val="Arial"/>
      <family val="2"/>
    </font>
    <font>
      <u/>
      <sz val="11"/>
      <color theme="10"/>
      <name val="Calibri"/>
      <family val="2"/>
      <scheme val="minor"/>
    </font>
    <font>
      <b/>
      <vertAlign val="subscript"/>
      <sz val="10"/>
      <name val="Arial"/>
      <family val="2"/>
    </font>
    <font>
      <b/>
      <vertAlign val="subscript"/>
      <sz val="10"/>
      <color theme="1"/>
      <name val="Arial"/>
      <family val="2"/>
    </font>
    <font>
      <b/>
      <sz val="10"/>
      <color rgb="FF000000"/>
      <name val="Arial"/>
      <family val="2"/>
    </font>
    <font>
      <b/>
      <vertAlign val="superscript"/>
      <sz val="10"/>
      <color rgb="FF000000"/>
      <name val="Arial"/>
      <family val="2"/>
    </font>
    <font>
      <b/>
      <sz val="10"/>
      <color theme="1" tint="0.249977111117893"/>
      <name val="Arial"/>
      <family val="2"/>
    </font>
    <font>
      <b/>
      <sz val="11"/>
      <name val="Arial"/>
      <family val="2"/>
    </font>
    <font>
      <b/>
      <sz val="16"/>
      <color rgb="FF000000"/>
      <name val="Arial"/>
      <family val="2"/>
    </font>
    <font>
      <sz val="11"/>
      <color theme="1"/>
      <name val="Arial"/>
      <family val="2"/>
    </font>
    <font>
      <sz val="11"/>
      <color rgb="FF000000"/>
      <name val="Arial"/>
      <family val="2"/>
    </font>
    <font>
      <b/>
      <sz val="11"/>
      <color rgb="FF000000"/>
      <name val="Arial"/>
      <family val="2"/>
    </font>
    <font>
      <sz val="11"/>
      <name val="Arial"/>
      <family val="2"/>
    </font>
    <font>
      <u/>
      <sz val="11"/>
      <color theme="10"/>
      <name val="Arial"/>
      <family val="2"/>
    </font>
    <font>
      <sz val="9"/>
      <color rgb="FFFF0000"/>
      <name val="Arial"/>
      <family val="2"/>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rgb="FFE6E9EE"/>
        <bgColor indexed="64"/>
      </patternFill>
    </fill>
    <fill>
      <patternFill patternType="solid">
        <fgColor rgb="FFECF0F4"/>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2F2F2"/>
      </patternFill>
    </fill>
    <fill>
      <patternFill patternType="solid">
        <fgColor theme="3" tint="0.79998168889431442"/>
        <bgColor indexed="64"/>
      </patternFill>
    </fill>
    <fill>
      <patternFill patternType="solid">
        <fgColor rgb="FFFFCC99"/>
        <bgColor indexed="64"/>
      </patternFill>
    </fill>
    <fill>
      <patternFill patternType="solid">
        <fgColor rgb="FFFDEFE7"/>
        <bgColor indexed="64"/>
      </patternFill>
    </fill>
  </fills>
  <borders count="121">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right/>
      <top/>
      <bottom style="medium">
        <color indexed="64"/>
      </bottom>
      <diagonal/>
    </border>
    <border>
      <left/>
      <right style="medium">
        <color indexed="64"/>
      </right>
      <top style="medium">
        <color indexed="64"/>
      </top>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bottom/>
      <diagonal/>
    </border>
    <border>
      <left style="thin">
        <color rgb="FF3F3F3F"/>
      </left>
      <right style="thin">
        <color rgb="FF3F3F3F"/>
      </right>
      <top style="thin">
        <color rgb="FF3F3F3F"/>
      </top>
      <bottom style="thin">
        <color rgb="FF3F3F3F"/>
      </bottom>
      <diagonal/>
    </border>
    <border>
      <left style="thick">
        <color indexed="64"/>
      </left>
      <right style="thick">
        <color indexed="64"/>
      </right>
      <top style="thick">
        <color indexed="64"/>
      </top>
      <bottom style="thick">
        <color indexed="64"/>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style="thin">
        <color indexed="64"/>
      </top>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bottom style="thin">
        <color indexed="64"/>
      </bottom>
      <diagonal/>
    </border>
    <border>
      <left style="medium">
        <color indexed="64"/>
      </left>
      <right style="thick">
        <color indexed="64"/>
      </right>
      <top style="medium">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thin">
        <color indexed="64"/>
      </bottom>
      <diagonal/>
    </border>
    <border>
      <left style="thick">
        <color indexed="64"/>
      </left>
      <right style="thick">
        <color indexed="64"/>
      </right>
      <top style="medium">
        <color indexed="64"/>
      </top>
      <bottom style="thick">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ck">
        <color indexed="64"/>
      </right>
      <top/>
      <bottom/>
      <diagonal/>
    </border>
    <border>
      <left style="thick">
        <color indexed="64"/>
      </left>
      <right style="thick">
        <color indexed="64"/>
      </right>
      <top/>
      <bottom/>
      <diagonal/>
    </border>
    <border>
      <left/>
      <right style="mediumDashed">
        <color indexed="64"/>
      </right>
      <top/>
      <bottom/>
      <diagonal/>
    </border>
    <border>
      <left style="mediumDashed">
        <color indexed="64"/>
      </left>
      <right/>
      <top/>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Dashed">
        <color indexed="64"/>
      </left>
      <right/>
      <top/>
      <bottom style="thin">
        <color indexed="64"/>
      </bottom>
      <diagonal/>
    </border>
    <border>
      <left/>
      <right style="mediumDashed">
        <color indexed="64"/>
      </right>
      <top style="thin">
        <color indexed="64"/>
      </top>
      <bottom style="thin">
        <color indexed="64"/>
      </bottom>
      <diagonal/>
    </border>
    <border>
      <left/>
      <right style="mediumDashed">
        <color indexed="64"/>
      </right>
      <top/>
      <bottom style="thin">
        <color indexed="64"/>
      </bottom>
      <diagonal/>
    </border>
    <border>
      <left/>
      <right style="mediumDashed">
        <color indexed="64"/>
      </right>
      <top style="thin">
        <color indexed="64"/>
      </top>
      <bottom/>
      <diagonal/>
    </border>
    <border>
      <left style="thin">
        <color indexed="64"/>
      </left>
      <right style="mediumDashed">
        <color indexed="64"/>
      </right>
      <top style="thin">
        <color indexed="64"/>
      </top>
      <bottom/>
      <diagonal/>
    </border>
    <border>
      <left style="thin">
        <color indexed="64"/>
      </left>
      <right style="mediumDashed">
        <color indexed="64"/>
      </right>
      <top/>
      <bottom/>
      <diagonal/>
    </border>
    <border>
      <left style="thin">
        <color indexed="64"/>
      </left>
      <right style="mediumDashed">
        <color indexed="64"/>
      </right>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style="thin">
        <color indexed="64"/>
      </left>
      <right/>
      <top/>
      <bottom style="thin">
        <color indexed="64"/>
      </bottom>
      <diagonal/>
    </border>
    <border>
      <left style="mediumDashed">
        <color indexed="64"/>
      </left>
      <right/>
      <top style="thin">
        <color indexed="64"/>
      </top>
      <bottom/>
      <diagonal/>
    </border>
    <border>
      <left style="thin">
        <color indexed="64"/>
      </left>
      <right/>
      <top style="thin">
        <color indexed="64"/>
      </top>
      <bottom/>
      <diagonal/>
    </border>
    <border>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style="mediumDashed">
        <color indexed="64"/>
      </bottom>
      <diagonal/>
    </border>
    <border>
      <left style="thin">
        <color indexed="64"/>
      </left>
      <right/>
      <top/>
      <bottom/>
      <diagonal/>
    </border>
    <border>
      <left style="thin">
        <color indexed="64"/>
      </left>
      <right style="thin">
        <color indexed="64"/>
      </right>
      <top/>
      <bottom/>
      <diagonal/>
    </border>
    <border>
      <left style="mediumDashed">
        <color indexed="64"/>
      </left>
      <right/>
      <top style="mediumDashed">
        <color indexed="64"/>
      </top>
      <bottom style="thin">
        <color indexed="64"/>
      </bottom>
      <diagonal/>
    </border>
    <border>
      <left/>
      <right/>
      <top style="mediumDashed">
        <color indexed="64"/>
      </top>
      <bottom style="thin">
        <color indexed="64"/>
      </bottom>
      <diagonal/>
    </border>
    <border>
      <left/>
      <right style="mediumDashed">
        <color indexed="64"/>
      </right>
      <top style="mediumDashed">
        <color indexed="64"/>
      </top>
      <bottom style="thin">
        <color indexed="64"/>
      </bottom>
      <diagonal/>
    </border>
    <border>
      <left style="mediumDashed">
        <color indexed="64"/>
      </left>
      <right style="thin">
        <color indexed="64"/>
      </right>
      <top/>
      <bottom style="thin">
        <color indexed="64"/>
      </bottom>
      <diagonal/>
    </border>
    <border>
      <left style="mediumDashed">
        <color indexed="64"/>
      </left>
      <right style="thin">
        <color indexed="64"/>
      </right>
      <top/>
      <bottom/>
      <diagonal/>
    </border>
    <border>
      <left style="mediumDashed">
        <color indexed="64"/>
      </left>
      <right style="thin">
        <color indexed="64"/>
      </right>
      <top style="thin">
        <color indexed="64"/>
      </top>
      <bottom/>
      <diagonal/>
    </border>
    <border>
      <left style="thin">
        <color indexed="64"/>
      </left>
      <right style="mediumDashed">
        <color indexed="64"/>
      </right>
      <top/>
      <bottom style="mediumDashed">
        <color indexed="64"/>
      </bottom>
      <diagonal/>
    </border>
    <border>
      <left style="mediumDashed">
        <color indexed="64"/>
      </left>
      <right/>
      <top/>
      <bottom style="mediumDashed">
        <color indexed="64"/>
      </bottom>
      <diagonal/>
    </border>
    <border>
      <left/>
      <right/>
      <top/>
      <bottom style="mediumDashed">
        <color indexed="64"/>
      </bottom>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s>
  <cellStyleXfs count="3">
    <xf numFmtId="0" fontId="0" fillId="0" borderId="0"/>
    <xf numFmtId="0" fontId="24" fillId="12" borderId="60">
      <alignment horizontal="center"/>
    </xf>
    <xf numFmtId="0" fontId="31" fillId="0" borderId="0" applyNumberFormat="0" applyFill="0" applyBorder="0" applyAlignment="0" applyProtection="0"/>
  </cellStyleXfs>
  <cellXfs count="408">
    <xf numFmtId="0" fontId="0" fillId="0" borderId="0" xfId="0"/>
    <xf numFmtId="0" fontId="0" fillId="2" borderId="0" xfId="0" applyFill="1"/>
    <xf numFmtId="0" fontId="5" fillId="2" borderId="2" xfId="0" applyFont="1" applyFill="1" applyBorder="1" applyAlignment="1">
      <alignment horizontal="center" vertical="center"/>
    </xf>
    <xf numFmtId="0" fontId="5" fillId="2" borderId="39" xfId="0" applyFont="1" applyFill="1" applyBorder="1" applyAlignment="1">
      <alignment horizontal="center" vertical="center"/>
    </xf>
    <xf numFmtId="0" fontId="1" fillId="2" borderId="35" xfId="0" applyFont="1" applyFill="1" applyBorder="1" applyAlignment="1">
      <alignment horizontal="center" vertical="center"/>
    </xf>
    <xf numFmtId="0" fontId="0" fillId="2" borderId="7" xfId="0" applyFill="1" applyBorder="1" applyAlignment="1">
      <alignment vertical="center"/>
    </xf>
    <xf numFmtId="0" fontId="0" fillId="2" borderId="37" xfId="0" applyFill="1" applyBorder="1" applyAlignment="1">
      <alignment vertical="center"/>
    </xf>
    <xf numFmtId="0" fontId="1" fillId="2" borderId="38" xfId="0" applyFont="1" applyFill="1" applyBorder="1" applyAlignment="1">
      <alignment horizontal="center" vertical="center" wrapText="1"/>
    </xf>
    <xf numFmtId="0" fontId="5" fillId="2" borderId="0" xfId="0" applyFont="1" applyFill="1"/>
    <xf numFmtId="0" fontId="10" fillId="2" borderId="0" xfId="0" applyFont="1" applyFill="1" applyAlignment="1">
      <alignment vertical="center" wrapText="1"/>
    </xf>
    <xf numFmtId="0" fontId="5" fillId="2" borderId="0" xfId="0" applyFont="1" applyFill="1" applyAlignment="1">
      <alignment vertical="center"/>
    </xf>
    <xf numFmtId="0" fontId="9" fillId="2" borderId="0" xfId="0" applyFont="1" applyFill="1" applyAlignment="1">
      <alignment vertical="center"/>
    </xf>
    <xf numFmtId="0" fontId="9" fillId="2" borderId="0" xfId="0" applyFont="1" applyFill="1"/>
    <xf numFmtId="0" fontId="9" fillId="2" borderId="0" xfId="0" applyFont="1" applyFill="1" applyAlignment="1">
      <alignment vertical="top" wrapText="1"/>
    </xf>
    <xf numFmtId="0" fontId="8" fillId="2" borderId="0" xfId="0" applyFont="1" applyFill="1" applyAlignment="1">
      <alignment vertical="top" wrapText="1"/>
    </xf>
    <xf numFmtId="0" fontId="11" fillId="2" borderId="0" xfId="0" applyFont="1" applyFill="1" applyAlignment="1">
      <alignment horizontal="right" vertical="center"/>
    </xf>
    <xf numFmtId="0" fontId="11" fillId="2" borderId="0" xfId="0" applyFont="1" applyFill="1" applyAlignment="1">
      <alignment horizontal="right" vertical="top"/>
    </xf>
    <xf numFmtId="0" fontId="0" fillId="0" borderId="0" xfId="0" applyAlignment="1">
      <alignment horizontal="left"/>
    </xf>
    <xf numFmtId="0" fontId="0" fillId="0" borderId="0" xfId="0" applyAlignment="1">
      <alignment wrapText="1"/>
    </xf>
    <xf numFmtId="0" fontId="14" fillId="2" borderId="50" xfId="0" applyFont="1" applyFill="1" applyBorder="1" applyAlignment="1" applyProtection="1">
      <alignment horizontal="left" vertical="center"/>
      <protection locked="0"/>
    </xf>
    <xf numFmtId="0" fontId="18" fillId="2" borderId="47" xfId="0" applyFont="1" applyFill="1" applyBorder="1" applyAlignment="1" applyProtection="1">
      <alignment vertical="center"/>
      <protection locked="0"/>
    </xf>
    <xf numFmtId="0" fontId="18" fillId="2" borderId="47" xfId="0" applyFont="1" applyFill="1" applyBorder="1" applyAlignment="1" applyProtection="1">
      <alignment horizontal="left" vertical="center"/>
      <protection locked="0"/>
    </xf>
    <xf numFmtId="0" fontId="18" fillId="2" borderId="9" xfId="0" applyFont="1" applyFill="1" applyBorder="1" applyAlignment="1" applyProtection="1">
      <alignment horizontal="center" vertical="center"/>
      <protection locked="0"/>
    </xf>
    <xf numFmtId="0" fontId="18" fillId="2" borderId="25" xfId="0" applyFont="1" applyFill="1" applyBorder="1" applyAlignment="1" applyProtection="1">
      <alignment horizontal="left" vertical="top" wrapText="1"/>
      <protection locked="0"/>
    </xf>
    <xf numFmtId="0" fontId="18" fillId="2" borderId="29" xfId="0" applyFont="1" applyFill="1" applyBorder="1" applyAlignment="1" applyProtection="1">
      <alignment horizontal="center" vertical="center"/>
      <protection locked="0"/>
    </xf>
    <xf numFmtId="0" fontId="14" fillId="2" borderId="25" xfId="0" applyFont="1" applyFill="1" applyBorder="1" applyAlignment="1" applyProtection="1">
      <alignment horizontal="left" vertical="top" wrapText="1"/>
      <protection locked="0"/>
    </xf>
    <xf numFmtId="0" fontId="18" fillId="2" borderId="52" xfId="0" applyFont="1" applyFill="1" applyBorder="1" applyAlignment="1" applyProtection="1">
      <alignment horizontal="left" vertical="center" wrapText="1"/>
      <protection locked="0"/>
    </xf>
    <xf numFmtId="0" fontId="18" fillId="2" borderId="50" xfId="0" applyFont="1" applyFill="1" applyBorder="1" applyAlignment="1" applyProtection="1">
      <alignment horizontal="left" vertical="center" wrapText="1"/>
      <protection locked="0"/>
    </xf>
    <xf numFmtId="0" fontId="18" fillId="2" borderId="47" xfId="0" applyFont="1" applyFill="1" applyBorder="1" applyAlignment="1" applyProtection="1">
      <alignment horizontal="left" vertical="center" wrapText="1"/>
      <protection locked="0"/>
    </xf>
    <xf numFmtId="0" fontId="18" fillId="2" borderId="50" xfId="0" applyFont="1" applyFill="1" applyBorder="1" applyAlignment="1" applyProtection="1">
      <alignment horizontal="left" vertical="center"/>
      <protection locked="0"/>
    </xf>
    <xf numFmtId="0" fontId="5" fillId="2" borderId="0" xfId="0" applyFont="1" applyFill="1" applyAlignment="1">
      <alignment horizontal="center" vertical="center"/>
    </xf>
    <xf numFmtId="0" fontId="21" fillId="2" borderId="0" xfId="0" applyFont="1" applyFill="1" applyAlignment="1">
      <alignment horizontal="left" vertical="center"/>
    </xf>
    <xf numFmtId="0" fontId="16" fillId="2" borderId="0" xfId="0" applyFont="1" applyFill="1" applyAlignment="1">
      <alignment horizontal="center" vertical="center"/>
    </xf>
    <xf numFmtId="164" fontId="18" fillId="2" borderId="47" xfId="0" applyNumberFormat="1" applyFont="1" applyFill="1" applyBorder="1" applyAlignment="1" applyProtection="1">
      <alignment horizontal="left" vertical="center"/>
      <protection locked="0"/>
    </xf>
    <xf numFmtId="0" fontId="16" fillId="2" borderId="0" xfId="0" applyFont="1" applyFill="1"/>
    <xf numFmtId="0" fontId="18" fillId="2" borderId="16" xfId="0" applyFont="1" applyFill="1" applyBorder="1" applyAlignment="1" applyProtection="1">
      <alignment horizontal="left" vertical="top" wrapText="1"/>
      <protection locked="0"/>
    </xf>
    <xf numFmtId="0" fontId="23" fillId="0" borderId="0" xfId="0" applyFont="1"/>
    <xf numFmtId="0" fontId="23" fillId="0" borderId="0" xfId="0" applyFont="1" applyAlignment="1">
      <alignment vertical="top"/>
    </xf>
    <xf numFmtId="0" fontId="1" fillId="9" borderId="0" xfId="0" applyFont="1" applyFill="1"/>
    <xf numFmtId="0" fontId="3" fillId="9" borderId="0" xfId="0" applyFont="1" applyFill="1"/>
    <xf numFmtId="0" fontId="1" fillId="10" borderId="0" xfId="0" applyFont="1" applyFill="1"/>
    <xf numFmtId="0" fontId="1" fillId="11" borderId="0" xfId="0" applyFont="1" applyFill="1"/>
    <xf numFmtId="0" fontId="1" fillId="8" borderId="0" xfId="0" applyFont="1" applyFill="1"/>
    <xf numFmtId="0" fontId="18" fillId="2" borderId="14" xfId="0" applyFont="1" applyFill="1" applyBorder="1" applyAlignment="1" applyProtection="1">
      <alignment horizontal="left" vertical="top" wrapText="1"/>
      <protection locked="0"/>
    </xf>
    <xf numFmtId="1" fontId="18" fillId="2" borderId="47" xfId="0" applyNumberFormat="1" applyFont="1" applyFill="1" applyBorder="1" applyAlignment="1" applyProtection="1">
      <alignment horizontal="left" vertical="center"/>
      <protection locked="0"/>
    </xf>
    <xf numFmtId="0" fontId="18" fillId="2" borderId="41" xfId="0" applyFont="1" applyFill="1" applyBorder="1" applyAlignment="1" applyProtection="1">
      <alignment vertical="center" wrapText="1"/>
      <protection locked="0"/>
    </xf>
    <xf numFmtId="0" fontId="18" fillId="2" borderId="47" xfId="0" applyFont="1" applyFill="1" applyBorder="1" applyAlignment="1" applyProtection="1">
      <alignment vertical="center" wrapText="1"/>
      <protection locked="0"/>
    </xf>
    <xf numFmtId="0" fontId="2" fillId="0" borderId="0" xfId="0" applyFont="1"/>
    <xf numFmtId="0" fontId="2" fillId="9" borderId="0" xfId="0" applyFont="1" applyFill="1"/>
    <xf numFmtId="165" fontId="18" fillId="2" borderId="68" xfId="0" applyNumberFormat="1" applyFont="1" applyFill="1" applyBorder="1" applyAlignment="1" applyProtection="1">
      <alignment horizontal="center" vertical="center"/>
      <protection locked="0"/>
    </xf>
    <xf numFmtId="165" fontId="18" fillId="2" borderId="14" xfId="0" applyNumberFormat="1" applyFont="1" applyFill="1" applyBorder="1" applyAlignment="1" applyProtection="1">
      <alignment horizontal="center" vertical="center"/>
      <protection locked="0"/>
    </xf>
    <xf numFmtId="165" fontId="18" fillId="2" borderId="68" xfId="0" quotePrefix="1" applyNumberFormat="1" applyFont="1" applyFill="1" applyBorder="1" applyAlignment="1" applyProtection="1">
      <alignment horizontal="center" vertical="center"/>
      <protection locked="0"/>
    </xf>
    <xf numFmtId="165" fontId="18" fillId="2" borderId="14" xfId="0" quotePrefix="1" applyNumberFormat="1" applyFont="1" applyFill="1" applyBorder="1" applyAlignment="1" applyProtection="1">
      <alignment horizontal="center" vertical="center"/>
      <protection locked="0"/>
    </xf>
    <xf numFmtId="165" fontId="18" fillId="2" borderId="69" xfId="0" applyNumberFormat="1" applyFont="1" applyFill="1" applyBorder="1" applyAlignment="1" applyProtection="1">
      <alignment horizontal="center" vertical="center"/>
      <protection locked="0"/>
    </xf>
    <xf numFmtId="165" fontId="18" fillId="2" borderId="40" xfId="0" applyNumberFormat="1" applyFont="1" applyFill="1" applyBorder="1" applyAlignment="1" applyProtection="1">
      <alignment horizontal="center" vertical="center"/>
      <protection locked="0"/>
    </xf>
    <xf numFmtId="165" fontId="18" fillId="2" borderId="71" xfId="0" applyNumberFormat="1" applyFont="1" applyFill="1" applyBorder="1" applyAlignment="1" applyProtection="1">
      <alignment horizontal="center" vertical="center"/>
      <protection locked="0"/>
    </xf>
    <xf numFmtId="165" fontId="18" fillId="2" borderId="17" xfId="0" applyNumberFormat="1" applyFont="1" applyFill="1" applyBorder="1" applyAlignment="1" applyProtection="1">
      <alignment horizontal="center" vertical="center"/>
      <protection locked="0"/>
    </xf>
    <xf numFmtId="165" fontId="5" fillId="2" borderId="9" xfId="0" applyNumberFormat="1" applyFont="1" applyFill="1" applyBorder="1" applyAlignment="1" applyProtection="1">
      <alignment horizontal="center" vertical="center"/>
      <protection locked="0"/>
    </xf>
    <xf numFmtId="165" fontId="5" fillId="2" borderId="13" xfId="0" applyNumberFormat="1" applyFont="1" applyFill="1" applyBorder="1" applyAlignment="1" applyProtection="1">
      <alignment horizontal="center" vertical="center"/>
      <protection locked="0"/>
    </xf>
    <xf numFmtId="165" fontId="5" fillId="2" borderId="29" xfId="0" applyNumberFormat="1" applyFont="1" applyFill="1" applyBorder="1" applyAlignment="1" applyProtection="1">
      <alignment horizontal="center" vertical="center"/>
      <protection locked="0"/>
    </xf>
    <xf numFmtId="165" fontId="5" fillId="2" borderId="16" xfId="0" applyNumberFormat="1" applyFont="1" applyFill="1" applyBorder="1" applyAlignment="1" applyProtection="1">
      <alignment horizontal="center" vertical="center"/>
      <protection locked="0"/>
    </xf>
    <xf numFmtId="165" fontId="18" fillId="2" borderId="77" xfId="0" applyNumberFormat="1" applyFont="1" applyFill="1" applyBorder="1" applyAlignment="1" applyProtection="1">
      <alignment horizontal="center" vertical="center"/>
      <protection locked="0"/>
    </xf>
    <xf numFmtId="165" fontId="18" fillId="2" borderId="59" xfId="0" applyNumberFormat="1" applyFont="1" applyFill="1" applyBorder="1" applyAlignment="1" applyProtection="1">
      <alignment horizontal="center" vertical="center"/>
      <protection locked="0"/>
    </xf>
    <xf numFmtId="0" fontId="5" fillId="0" borderId="0" xfId="0" applyFont="1"/>
    <xf numFmtId="0" fontId="1" fillId="0" borderId="0" xfId="0" applyFont="1"/>
    <xf numFmtId="165" fontId="14" fillId="2" borderId="9" xfId="0" quotePrefix="1" applyNumberFormat="1" applyFont="1" applyFill="1" applyBorder="1" applyAlignment="1" applyProtection="1">
      <alignment horizontal="center" vertical="center"/>
      <protection locked="0"/>
    </xf>
    <xf numFmtId="165" fontId="14" fillId="2" borderId="13" xfId="0" quotePrefix="1" applyNumberFormat="1" applyFont="1" applyFill="1" applyBorder="1" applyAlignment="1" applyProtection="1">
      <alignment horizontal="center" vertical="center"/>
      <protection locked="0"/>
    </xf>
    <xf numFmtId="0" fontId="14" fillId="2" borderId="47" xfId="0" applyFont="1" applyFill="1" applyBorder="1" applyAlignment="1" applyProtection="1">
      <alignment horizontal="left" vertical="center"/>
      <protection locked="0"/>
    </xf>
    <xf numFmtId="0" fontId="21" fillId="6" borderId="41" xfId="0" applyFont="1" applyFill="1" applyBorder="1" applyAlignment="1">
      <alignment horizontal="left" vertical="center" wrapText="1" indent="1"/>
    </xf>
    <xf numFmtId="0" fontId="20" fillId="6" borderId="41" xfId="0" applyFont="1" applyFill="1" applyBorder="1" applyAlignment="1">
      <alignment horizontal="center" vertical="center" wrapText="1"/>
    </xf>
    <xf numFmtId="0" fontId="5" fillId="2" borderId="0" xfId="0" applyFont="1" applyFill="1" applyAlignment="1">
      <alignment horizontal="left" vertical="top" wrapText="1"/>
    </xf>
    <xf numFmtId="0" fontId="18" fillId="2" borderId="46" xfId="0" applyFont="1" applyFill="1" applyBorder="1" applyAlignment="1" applyProtection="1">
      <alignment vertical="center" wrapText="1"/>
      <protection locked="0"/>
    </xf>
    <xf numFmtId="0" fontId="18" fillId="2" borderId="48" xfId="0" applyFont="1" applyFill="1" applyBorder="1" applyAlignment="1" applyProtection="1">
      <alignment vertical="center" wrapText="1"/>
      <protection locked="0"/>
    </xf>
    <xf numFmtId="0" fontId="18" fillId="2" borderId="49" xfId="0" applyFont="1" applyFill="1" applyBorder="1" applyAlignment="1" applyProtection="1">
      <alignment vertical="center" wrapText="1"/>
      <protection locked="0"/>
    </xf>
    <xf numFmtId="0" fontId="18" fillId="2" borderId="50" xfId="0" applyFont="1" applyFill="1" applyBorder="1" applyAlignment="1" applyProtection="1">
      <alignment vertical="center" wrapText="1"/>
      <protection locked="0"/>
    </xf>
    <xf numFmtId="0" fontId="18" fillId="2" borderId="46" xfId="0" applyFont="1" applyFill="1" applyBorder="1" applyAlignment="1" applyProtection="1">
      <alignment vertical="center"/>
      <protection locked="0"/>
    </xf>
    <xf numFmtId="0" fontId="18" fillId="2" borderId="48" xfId="0" applyFont="1" applyFill="1" applyBorder="1" applyAlignment="1" applyProtection="1">
      <alignment vertical="center"/>
      <protection locked="0"/>
    </xf>
    <xf numFmtId="0" fontId="18" fillId="2" borderId="50" xfId="0" applyFont="1" applyFill="1" applyBorder="1" applyAlignment="1" applyProtection="1">
      <alignment vertical="center"/>
      <protection locked="0"/>
    </xf>
    <xf numFmtId="0" fontId="18" fillId="2" borderId="80" xfId="0" applyFont="1" applyFill="1" applyBorder="1" applyAlignment="1" applyProtection="1">
      <alignment vertical="center" wrapText="1"/>
      <protection locked="0"/>
    </xf>
    <xf numFmtId="0" fontId="18" fillId="2" borderId="95" xfId="0" applyFont="1" applyFill="1" applyBorder="1" applyAlignment="1" applyProtection="1">
      <alignment vertical="center" wrapText="1"/>
      <protection locked="0"/>
    </xf>
    <xf numFmtId="0" fontId="10" fillId="7" borderId="91" xfId="0" applyFont="1" applyFill="1" applyBorder="1" applyAlignment="1">
      <alignment horizontal="left" vertical="top" wrapText="1"/>
    </xf>
    <xf numFmtId="0" fontId="10" fillId="7" borderId="92" xfId="0" applyFont="1" applyFill="1" applyBorder="1" applyAlignment="1">
      <alignment horizontal="left" vertical="top" wrapText="1"/>
    </xf>
    <xf numFmtId="0" fontId="10" fillId="7" borderId="94" xfId="0" applyFont="1" applyFill="1" applyBorder="1" applyAlignment="1">
      <alignment horizontal="left" vertical="top" wrapText="1"/>
    </xf>
    <xf numFmtId="0" fontId="10" fillId="7" borderId="93" xfId="0" applyFont="1" applyFill="1" applyBorder="1" applyAlignment="1">
      <alignment horizontal="left" vertical="top" wrapText="1"/>
    </xf>
    <xf numFmtId="0" fontId="20" fillId="6" borderId="46" xfId="0" applyFont="1" applyFill="1" applyBorder="1" applyAlignment="1">
      <alignment horizontal="left" vertical="center" wrapText="1" indent="1"/>
    </xf>
    <xf numFmtId="0" fontId="15" fillId="2" borderId="0" xfId="0" applyFont="1" applyFill="1"/>
    <xf numFmtId="0" fontId="14" fillId="2" borderId="93" xfId="0" applyFont="1" applyFill="1" applyBorder="1" applyAlignment="1" applyProtection="1">
      <alignment horizontal="left" vertical="center" wrapText="1"/>
      <protection locked="0"/>
    </xf>
    <xf numFmtId="1" fontId="14" fillId="2" borderId="47" xfId="0" applyNumberFormat="1" applyFont="1" applyFill="1" applyBorder="1" applyAlignment="1" applyProtection="1">
      <alignment horizontal="left" vertical="center"/>
      <protection locked="0"/>
    </xf>
    <xf numFmtId="0" fontId="14" fillId="2" borderId="93" xfId="0" applyFont="1" applyFill="1" applyBorder="1" applyAlignment="1" applyProtection="1">
      <alignment horizontal="left" vertical="center"/>
      <protection locked="0"/>
    </xf>
    <xf numFmtId="0" fontId="21" fillId="6" borderId="92" xfId="0" applyFont="1" applyFill="1" applyBorder="1" applyAlignment="1">
      <alignment horizontal="left" vertical="center" wrapText="1" indent="1"/>
    </xf>
    <xf numFmtId="0" fontId="21" fillId="6" borderId="49" xfId="0" applyFont="1" applyFill="1" applyBorder="1" applyAlignment="1">
      <alignment horizontal="left" vertical="center" wrapText="1" indent="1"/>
    </xf>
    <xf numFmtId="0" fontId="21" fillId="6" borderId="100" xfId="0" applyFont="1" applyFill="1" applyBorder="1" applyAlignment="1">
      <alignment horizontal="left" vertical="center" wrapText="1" indent="1"/>
    </xf>
    <xf numFmtId="0" fontId="9" fillId="2" borderId="0" xfId="0" applyFont="1" applyFill="1" applyAlignment="1">
      <alignment horizontal="left"/>
    </xf>
    <xf numFmtId="0" fontId="5" fillId="5" borderId="9" xfId="0" applyFont="1" applyFill="1" applyBorder="1" applyAlignment="1">
      <alignment horizontal="center" vertical="center"/>
    </xf>
    <xf numFmtId="0" fontId="34" fillId="5" borderId="18" xfId="0" applyFont="1" applyFill="1" applyBorder="1" applyAlignment="1">
      <alignment vertical="center" wrapText="1"/>
    </xf>
    <xf numFmtId="0" fontId="19" fillId="5" borderId="18" xfId="0" applyFont="1" applyFill="1" applyBorder="1" applyAlignment="1">
      <alignment vertical="center" wrapText="1"/>
    </xf>
    <xf numFmtId="0" fontId="34" fillId="5" borderId="27" xfId="0" applyFont="1" applyFill="1" applyBorder="1" applyAlignment="1">
      <alignment vertical="center" wrapText="1"/>
    </xf>
    <xf numFmtId="0" fontId="10" fillId="5" borderId="53" xfId="0" applyFont="1" applyFill="1" applyBorder="1" applyAlignment="1">
      <alignment horizontal="center" vertical="center" wrapText="1"/>
    </xf>
    <xf numFmtId="0" fontId="10" fillId="2" borderId="0" xfId="0" applyFont="1" applyFill="1"/>
    <xf numFmtId="0" fontId="9" fillId="2" borderId="0" xfId="0" applyFont="1" applyFill="1" applyAlignment="1">
      <alignment horizontal="left" vertical="center"/>
    </xf>
    <xf numFmtId="0" fontId="39" fillId="2" borderId="0" xfId="0" applyFont="1" applyFill="1"/>
    <xf numFmtId="0" fontId="39" fillId="0" borderId="0" xfId="0" applyFont="1"/>
    <xf numFmtId="0" fontId="0" fillId="2" borderId="18" xfId="0" applyFill="1" applyBorder="1" applyAlignment="1">
      <alignment vertical="center"/>
    </xf>
    <xf numFmtId="0" fontId="23" fillId="2" borderId="9" xfId="0" applyFont="1" applyFill="1" applyBorder="1" applyAlignment="1">
      <alignment horizontal="center" vertical="center"/>
    </xf>
    <xf numFmtId="0" fontId="23" fillId="2" borderId="13" xfId="0" applyFont="1" applyFill="1" applyBorder="1" applyAlignment="1">
      <alignment horizontal="center" vertical="center"/>
    </xf>
    <xf numFmtId="0" fontId="0" fillId="2" borderId="27" xfId="0" applyFill="1" applyBorder="1" applyAlignment="1">
      <alignment vertical="center"/>
    </xf>
    <xf numFmtId="0" fontId="23" fillId="2" borderId="29" xfId="0" applyFont="1" applyFill="1" applyBorder="1" applyAlignment="1">
      <alignment horizontal="center" vertical="center"/>
    </xf>
    <xf numFmtId="0" fontId="23" fillId="2" borderId="16" xfId="0" applyFont="1" applyFill="1" applyBorder="1" applyAlignment="1">
      <alignment horizontal="center" vertical="center"/>
    </xf>
    <xf numFmtId="0" fontId="23" fillId="2" borderId="31" xfId="0" applyFont="1" applyFill="1" applyBorder="1" applyAlignment="1">
      <alignment horizontal="center" vertical="center"/>
    </xf>
    <xf numFmtId="0" fontId="23" fillId="2" borderId="10" xfId="0" applyFont="1" applyFill="1" applyBorder="1" applyAlignment="1">
      <alignment horizontal="center" vertical="center"/>
    </xf>
    <xf numFmtId="165" fontId="18" fillId="2" borderId="43" xfId="0" applyNumberFormat="1" applyFont="1" applyFill="1" applyBorder="1" applyAlignment="1" applyProtection="1">
      <alignment horizontal="center" vertical="center"/>
      <protection locked="0"/>
    </xf>
    <xf numFmtId="165" fontId="18" fillId="2" borderId="18" xfId="0" applyNumberFormat="1" applyFont="1" applyFill="1" applyBorder="1" applyAlignment="1" applyProtection="1">
      <alignment horizontal="center" vertical="center"/>
      <protection locked="0"/>
    </xf>
    <xf numFmtId="165" fontId="18" fillId="2" borderId="44" xfId="0" applyNumberFormat="1" applyFont="1" applyFill="1" applyBorder="1" applyAlignment="1" applyProtection="1">
      <alignment horizontal="center" vertical="center"/>
      <protection locked="0"/>
    </xf>
    <xf numFmtId="0" fontId="44" fillId="2" borderId="0" xfId="0" applyFont="1" applyFill="1" applyAlignment="1">
      <alignment horizontal="left"/>
    </xf>
    <xf numFmtId="165" fontId="18" fillId="2" borderId="47" xfId="0" applyNumberFormat="1" applyFont="1" applyFill="1" applyBorder="1" applyAlignment="1" applyProtection="1">
      <alignment horizontal="left" vertical="center"/>
      <protection locked="0"/>
    </xf>
    <xf numFmtId="0" fontId="10" fillId="7" borderId="4" xfId="0" applyFont="1" applyFill="1" applyBorder="1" applyAlignment="1">
      <alignment horizontal="left" vertical="center" wrapText="1"/>
    </xf>
    <xf numFmtId="0" fontId="10" fillId="13" borderId="4" xfId="0" applyFont="1" applyFill="1" applyBorder="1" applyAlignment="1">
      <alignment horizontal="left" vertical="center" wrapText="1"/>
    </xf>
    <xf numFmtId="0" fontId="10" fillId="7" borderId="7" xfId="0" applyFont="1" applyFill="1" applyBorder="1" applyAlignment="1">
      <alignment horizontal="left" vertical="center" wrapText="1"/>
    </xf>
    <xf numFmtId="165" fontId="10" fillId="4" borderId="32" xfId="0" applyNumberFormat="1" applyFont="1" applyFill="1" applyBorder="1" applyAlignment="1">
      <alignment horizontal="center" vertical="center"/>
    </xf>
    <xf numFmtId="0" fontId="10" fillId="13" borderId="32" xfId="0" applyFont="1" applyFill="1" applyBorder="1" applyAlignment="1">
      <alignment horizontal="left" vertical="center" wrapText="1"/>
    </xf>
    <xf numFmtId="0" fontId="10" fillId="5" borderId="18" xfId="0" applyFont="1" applyFill="1" applyBorder="1" applyAlignment="1">
      <alignment vertical="center" wrapText="1"/>
    </xf>
    <xf numFmtId="0" fontId="10" fillId="5" borderId="5" xfId="0" applyFont="1" applyFill="1" applyBorder="1" applyAlignment="1">
      <alignment vertical="center" wrapText="1"/>
    </xf>
    <xf numFmtId="0" fontId="10" fillId="5" borderId="26" xfId="0" applyFont="1" applyFill="1" applyBorder="1" applyAlignment="1">
      <alignment vertical="center" wrapText="1"/>
    </xf>
    <xf numFmtId="0" fontId="10" fillId="5" borderId="37" xfId="0" applyFont="1" applyFill="1" applyBorder="1" applyAlignment="1">
      <alignment vertical="center" wrapText="1"/>
    </xf>
    <xf numFmtId="0" fontId="10" fillId="8" borderId="117" xfId="0" applyFont="1" applyFill="1" applyBorder="1" applyAlignment="1">
      <alignment horizontal="center" vertical="center" wrapText="1"/>
    </xf>
    <xf numFmtId="0" fontId="5" fillId="8" borderId="43" xfId="0" applyFont="1" applyFill="1" applyBorder="1" applyAlignment="1">
      <alignment horizontal="center" vertical="center"/>
    </xf>
    <xf numFmtId="165" fontId="18" fillId="2" borderId="43" xfId="0" quotePrefix="1" applyNumberFormat="1" applyFont="1" applyFill="1" applyBorder="1" applyAlignment="1" applyProtection="1">
      <alignment horizontal="center" vertical="center"/>
      <protection locked="0"/>
    </xf>
    <xf numFmtId="165" fontId="18" fillId="2" borderId="118" xfId="0" applyNumberFormat="1" applyFont="1" applyFill="1" applyBorder="1" applyAlignment="1" applyProtection="1">
      <alignment horizontal="center" vertical="center"/>
      <protection locked="0"/>
    </xf>
    <xf numFmtId="165" fontId="5" fillId="4" borderId="32" xfId="0" applyNumberFormat="1" applyFont="1" applyFill="1" applyBorder="1" applyAlignment="1">
      <alignment horizontal="center" vertical="center"/>
    </xf>
    <xf numFmtId="165" fontId="18" fillId="2" borderId="119" xfId="0" applyNumberFormat="1" applyFont="1" applyFill="1" applyBorder="1" applyAlignment="1" applyProtection="1">
      <alignment horizontal="center" vertical="center"/>
      <protection locked="0"/>
    </xf>
    <xf numFmtId="165" fontId="18" fillId="2" borderId="120" xfId="0" applyNumberFormat="1" applyFont="1" applyFill="1" applyBorder="1" applyAlignment="1" applyProtection="1">
      <alignment horizontal="center" vertical="center"/>
      <protection locked="0"/>
    </xf>
    <xf numFmtId="165" fontId="5" fillId="7" borderId="32" xfId="0" applyNumberFormat="1" applyFont="1" applyFill="1" applyBorder="1" applyAlignment="1">
      <alignment horizontal="center" vertical="center"/>
    </xf>
    <xf numFmtId="0" fontId="5" fillId="2" borderId="0" xfId="0" applyFont="1" applyFill="1" applyAlignment="1">
      <alignment horizontal="right"/>
    </xf>
    <xf numFmtId="0" fontId="14" fillId="2" borderId="0" xfId="0" applyFont="1" applyFill="1" applyAlignment="1">
      <alignment horizontal="right"/>
    </xf>
    <xf numFmtId="0" fontId="10" fillId="7" borderId="9" xfId="0" applyFont="1" applyFill="1" applyBorder="1"/>
    <xf numFmtId="14" fontId="14" fillId="2" borderId="9" xfId="0" applyNumberFormat="1" applyFont="1" applyFill="1" applyBorder="1" applyAlignment="1">
      <alignment horizontal="left"/>
    </xf>
    <xf numFmtId="0" fontId="5" fillId="2" borderId="9" xfId="0" applyFont="1" applyFill="1" applyBorder="1"/>
    <xf numFmtId="14" fontId="5" fillId="2" borderId="9" xfId="0" applyNumberFormat="1" applyFont="1" applyFill="1" applyBorder="1" applyAlignment="1">
      <alignment horizontal="left"/>
    </xf>
    <xf numFmtId="0" fontId="5" fillId="2" borderId="9" xfId="0" applyFont="1" applyFill="1" applyBorder="1" applyAlignment="1">
      <alignment horizontal="left"/>
    </xf>
    <xf numFmtId="0" fontId="9" fillId="2" borderId="9" xfId="0" applyFont="1" applyFill="1" applyBorder="1" applyAlignment="1">
      <alignment horizontal="left"/>
    </xf>
    <xf numFmtId="0" fontId="20" fillId="6" borderId="55" xfId="0" applyFont="1" applyFill="1" applyBorder="1" applyAlignment="1">
      <alignment horizontal="left" vertical="center" wrapText="1" indent="1"/>
    </xf>
    <xf numFmtId="0" fontId="13" fillId="6" borderId="46" xfId="0" applyFont="1" applyFill="1" applyBorder="1" applyAlignment="1">
      <alignment horizontal="left" vertical="center" wrapText="1" indent="1"/>
    </xf>
    <xf numFmtId="0" fontId="9" fillId="0" borderId="0" xfId="0" applyFont="1"/>
    <xf numFmtId="0" fontId="22" fillId="6" borderId="41" xfId="0" applyFont="1" applyFill="1" applyBorder="1" applyAlignment="1">
      <alignment horizontal="left" vertical="center" wrapText="1" indent="1"/>
    </xf>
    <xf numFmtId="0" fontId="5" fillId="2" borderId="0" xfId="0" applyFont="1" applyFill="1" applyAlignment="1">
      <alignment horizontal="left" wrapText="1"/>
    </xf>
    <xf numFmtId="0" fontId="13" fillId="6" borderId="41" xfId="0" applyFont="1" applyFill="1" applyBorder="1" applyAlignment="1">
      <alignment horizontal="center" vertical="center" wrapText="1"/>
    </xf>
    <xf numFmtId="0" fontId="9" fillId="2" borderId="0" xfId="0" applyFont="1" applyFill="1" applyAlignment="1">
      <alignment wrapText="1"/>
    </xf>
    <xf numFmtId="0" fontId="5" fillId="2" borderId="0" xfId="0" applyFont="1" applyFill="1" applyAlignment="1">
      <alignment vertical="top"/>
    </xf>
    <xf numFmtId="0" fontId="22" fillId="6" borderId="45" xfId="0" applyFont="1" applyFill="1" applyBorder="1" applyAlignment="1">
      <alignment horizontal="left" vertical="center" wrapText="1" indent="1"/>
    </xf>
    <xf numFmtId="0" fontId="22" fillId="6" borderId="100" xfId="0" applyFont="1" applyFill="1" applyBorder="1" applyAlignment="1">
      <alignment horizontal="left" vertical="center" wrapText="1" indent="1"/>
    </xf>
    <xf numFmtId="0" fontId="21" fillId="6" borderId="9" xfId="0" applyFont="1" applyFill="1" applyBorder="1" applyAlignment="1">
      <alignment horizontal="left" vertical="center" wrapText="1" indent="1"/>
    </xf>
    <xf numFmtId="0" fontId="22" fillId="6" borderId="49" xfId="0" applyFont="1" applyFill="1" applyBorder="1" applyAlignment="1">
      <alignment horizontal="left" vertical="center" wrapText="1" indent="1"/>
    </xf>
    <xf numFmtId="0" fontId="18" fillId="2" borderId="0" xfId="0" applyFont="1" applyFill="1" applyAlignment="1">
      <alignment horizontal="left" vertical="center"/>
    </xf>
    <xf numFmtId="0" fontId="14" fillId="2" borderId="0" xfId="0" applyFont="1" applyFill="1" applyAlignment="1">
      <alignment horizontal="left" vertical="center" wrapText="1"/>
    </xf>
    <xf numFmtId="0" fontId="9" fillId="2" borderId="0" xfId="0" applyFont="1" applyFill="1" applyAlignment="1">
      <alignment horizontal="center" vertical="center"/>
    </xf>
    <xf numFmtId="0" fontId="5" fillId="2" borderId="6" xfId="0" applyFont="1" applyFill="1" applyBorder="1" applyAlignment="1">
      <alignment wrapText="1"/>
    </xf>
    <xf numFmtId="0" fontId="5" fillId="2" borderId="6" xfId="0" applyFont="1" applyFill="1" applyBorder="1" applyAlignment="1">
      <alignment horizontal="center" vertical="center"/>
    </xf>
    <xf numFmtId="0" fontId="5" fillId="2" borderId="0" xfId="0" applyFont="1" applyFill="1" applyAlignment="1">
      <alignment horizontal="center"/>
    </xf>
    <xf numFmtId="0" fontId="16" fillId="2" borderId="0" xfId="0" applyFont="1" applyFill="1" applyAlignment="1">
      <alignment horizontal="center"/>
    </xf>
    <xf numFmtId="0" fontId="10" fillId="2" borderId="0" xfId="0" applyFont="1" applyFill="1" applyAlignment="1">
      <alignment horizontal="left" vertical="center" indent="1"/>
    </xf>
    <xf numFmtId="0" fontId="5" fillId="2" borderId="0" xfId="0" applyFont="1" applyFill="1" applyAlignment="1">
      <alignment horizontal="left" indent="1"/>
    </xf>
    <xf numFmtId="0" fontId="5" fillId="2" borderId="0" xfId="0" applyFont="1" applyFill="1" applyAlignment="1">
      <alignment horizontal="left"/>
    </xf>
    <xf numFmtId="0" fontId="9" fillId="0" borderId="0" xfId="0" applyFont="1" applyAlignment="1">
      <alignment horizontal="center" vertical="center" wrapText="1"/>
    </xf>
    <xf numFmtId="0" fontId="5" fillId="2" borderId="0" xfId="0" applyFont="1" applyFill="1" applyAlignment="1">
      <alignment horizontal="left" vertical="center" wrapText="1"/>
    </xf>
    <xf numFmtId="0" fontId="5" fillId="2" borderId="0" xfId="0" applyFont="1" applyFill="1" applyAlignment="1">
      <alignment vertical="center" wrapText="1"/>
    </xf>
    <xf numFmtId="0" fontId="14" fillId="2" borderId="0" xfId="0" applyFont="1" applyFill="1" applyAlignment="1">
      <alignment vertical="center" wrapText="1"/>
    </xf>
    <xf numFmtId="0" fontId="5" fillId="2" borderId="0" xfId="0" applyFont="1" applyFill="1" applyAlignment="1">
      <alignment wrapText="1"/>
    </xf>
    <xf numFmtId="0" fontId="14" fillId="2" borderId="0" xfId="0" applyFont="1" applyFill="1"/>
    <xf numFmtId="0" fontId="10" fillId="8" borderId="12" xfId="0" applyFont="1" applyFill="1" applyBorder="1" applyAlignment="1">
      <alignment vertical="center" wrapText="1"/>
    </xf>
    <xf numFmtId="0" fontId="19" fillId="15" borderId="12" xfId="0" applyFont="1" applyFill="1" applyBorder="1" applyAlignment="1">
      <alignment vertical="center" wrapText="1"/>
    </xf>
    <xf numFmtId="0" fontId="10" fillId="15" borderId="12" xfId="0" applyFont="1" applyFill="1" applyBorder="1" applyAlignment="1">
      <alignment vertical="center" wrapText="1"/>
    </xf>
    <xf numFmtId="0" fontId="10" fillId="15" borderId="11" xfId="0" applyFont="1" applyFill="1" applyBorder="1" applyAlignment="1">
      <alignment vertical="center" wrapText="1"/>
    </xf>
    <xf numFmtId="0" fontId="10" fillId="15" borderId="3" xfId="0" applyFont="1" applyFill="1" applyBorder="1" applyAlignment="1">
      <alignment vertical="center" wrapText="1"/>
    </xf>
    <xf numFmtId="0" fontId="34" fillId="15" borderId="12" xfId="0" applyFont="1" applyFill="1" applyBorder="1" applyAlignment="1">
      <alignment vertical="center" wrapText="1"/>
    </xf>
    <xf numFmtId="0" fontId="10" fillId="15" borderId="8" xfId="0" applyFont="1" applyFill="1" applyBorder="1" applyAlignment="1">
      <alignment vertical="center" wrapText="1"/>
    </xf>
    <xf numFmtId="49" fontId="5" fillId="2" borderId="0" xfId="0" applyNumberFormat="1" applyFont="1" applyFill="1" applyAlignment="1">
      <alignment horizontal="left"/>
    </xf>
    <xf numFmtId="0" fontId="10" fillId="8" borderId="11" xfId="0" applyFont="1" applyFill="1" applyBorder="1" applyAlignment="1">
      <alignment vertical="center" wrapText="1"/>
    </xf>
    <xf numFmtId="0" fontId="10" fillId="8" borderId="3" xfId="0" applyFont="1" applyFill="1" applyBorder="1" applyAlignment="1">
      <alignment vertical="center" wrapText="1"/>
    </xf>
    <xf numFmtId="0" fontId="10" fillId="8" borderId="15" xfId="0" applyFont="1" applyFill="1" applyBorder="1" applyAlignment="1">
      <alignment vertical="center" wrapText="1"/>
    </xf>
    <xf numFmtId="0" fontId="10" fillId="5" borderId="23" xfId="0" applyFont="1" applyFill="1" applyBorder="1" applyAlignment="1">
      <alignment horizontal="left" vertical="center"/>
    </xf>
    <xf numFmtId="0" fontId="10" fillId="5" borderId="11" xfId="0" applyFont="1" applyFill="1" applyBorder="1" applyAlignment="1">
      <alignment vertical="center" wrapText="1"/>
    </xf>
    <xf numFmtId="0" fontId="10" fillId="5" borderId="3" xfId="0" applyFont="1" applyFill="1" applyBorder="1" applyAlignment="1">
      <alignment vertical="center" wrapText="1"/>
    </xf>
    <xf numFmtId="0" fontId="10" fillId="5" borderId="12" xfId="0" applyFont="1" applyFill="1" applyBorder="1" applyAlignment="1">
      <alignment vertical="center" wrapText="1"/>
    </xf>
    <xf numFmtId="0" fontId="10" fillId="5" borderId="15" xfId="0" applyFont="1" applyFill="1" applyBorder="1" applyAlignment="1">
      <alignment vertical="center" wrapText="1"/>
    </xf>
    <xf numFmtId="0" fontId="10" fillId="5" borderId="33" xfId="0" applyFont="1" applyFill="1" applyBorder="1" applyAlignment="1">
      <alignment horizontal="center" vertical="center" wrapText="1"/>
    </xf>
    <xf numFmtId="0" fontId="10" fillId="13" borderId="61" xfId="0" applyFont="1" applyFill="1" applyBorder="1" applyAlignment="1">
      <alignment horizontal="left" vertical="center" wrapText="1"/>
    </xf>
    <xf numFmtId="165" fontId="10" fillId="4" borderId="61" xfId="0" applyNumberFormat="1" applyFont="1" applyFill="1" applyBorder="1" applyAlignment="1">
      <alignment horizontal="center" vertical="center"/>
    </xf>
    <xf numFmtId="165" fontId="5" fillId="5" borderId="1" xfId="0" applyNumberFormat="1" applyFont="1" applyFill="1" applyBorder="1" applyAlignment="1">
      <alignment horizontal="center" vertical="center"/>
    </xf>
    <xf numFmtId="0" fontId="10" fillId="3" borderId="26" xfId="0" applyFont="1" applyFill="1" applyBorder="1" applyAlignment="1">
      <alignment vertical="center" wrapText="1"/>
    </xf>
    <xf numFmtId="0" fontId="10" fillId="3" borderId="34" xfId="0" applyFont="1" applyFill="1" applyBorder="1" applyAlignment="1">
      <alignment vertical="center"/>
    </xf>
    <xf numFmtId="0" fontId="5" fillId="3" borderId="34" xfId="0" applyFont="1" applyFill="1" applyBorder="1"/>
    <xf numFmtId="0" fontId="5" fillId="3" borderId="34" xfId="0" applyFont="1" applyFill="1" applyBorder="1" applyAlignment="1">
      <alignment horizontal="center"/>
    </xf>
    <xf numFmtId="0" fontId="5" fillId="3" borderId="17" xfId="0" applyFont="1" applyFill="1" applyBorder="1"/>
    <xf numFmtId="0" fontId="25" fillId="2" borderId="0" xfId="0" applyFont="1" applyFill="1" applyAlignment="1">
      <alignment horizontal="center" vertical="center"/>
    </xf>
    <xf numFmtId="0" fontId="10" fillId="7" borderId="66" xfId="0" applyFont="1" applyFill="1" applyBorder="1" applyAlignment="1">
      <alignment horizontal="left" vertical="center" wrapText="1"/>
    </xf>
    <xf numFmtId="165" fontId="5" fillId="7" borderId="72"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0" fontId="16" fillId="2" borderId="5" xfId="0" applyFont="1" applyFill="1" applyBorder="1" applyAlignment="1">
      <alignment horizontal="center" vertical="center"/>
    </xf>
    <xf numFmtId="0" fontId="10" fillId="5" borderId="65" xfId="0" applyFont="1" applyFill="1" applyBorder="1" applyAlignment="1">
      <alignment vertical="center" wrapText="1"/>
    </xf>
    <xf numFmtId="0" fontId="10" fillId="5" borderId="62" xfId="0" applyFont="1" applyFill="1" applyBorder="1" applyAlignment="1">
      <alignment vertical="center" wrapText="1"/>
    </xf>
    <xf numFmtId="0" fontId="10" fillId="5" borderId="63" xfId="0" applyFont="1" applyFill="1" applyBorder="1" applyAlignment="1">
      <alignment vertical="center" wrapText="1"/>
    </xf>
    <xf numFmtId="0" fontId="10" fillId="7" borderId="64" xfId="0" applyFont="1" applyFill="1" applyBorder="1" applyAlignment="1">
      <alignment horizontal="left" vertical="center" wrapText="1"/>
    </xf>
    <xf numFmtId="165" fontId="5" fillId="4" borderId="70" xfId="0" applyNumberFormat="1" applyFont="1" applyFill="1" applyBorder="1" applyAlignment="1">
      <alignment horizontal="center" vertical="center"/>
    </xf>
    <xf numFmtId="0" fontId="10" fillId="5" borderId="76" xfId="0" applyFont="1" applyFill="1" applyBorder="1" applyAlignment="1">
      <alignment vertical="center" wrapText="1"/>
    </xf>
    <xf numFmtId="165" fontId="18" fillId="8" borderId="71" xfId="0" applyNumberFormat="1" applyFont="1" applyFill="1" applyBorder="1" applyAlignment="1">
      <alignment horizontal="center" vertical="center"/>
    </xf>
    <xf numFmtId="165" fontId="18" fillId="5" borderId="14" xfId="0" applyNumberFormat="1" applyFont="1" applyFill="1" applyBorder="1" applyAlignment="1">
      <alignment horizontal="center" vertical="center"/>
    </xf>
    <xf numFmtId="165" fontId="18" fillId="8" borderId="68" xfId="0" applyNumberFormat="1" applyFont="1" applyFill="1" applyBorder="1" applyAlignment="1">
      <alignment horizontal="center" vertical="center"/>
    </xf>
    <xf numFmtId="0" fontId="10" fillId="8" borderId="67" xfId="0" applyFont="1" applyFill="1" applyBorder="1" applyAlignment="1">
      <alignment horizontal="center" vertical="center" wrapText="1"/>
    </xf>
    <xf numFmtId="0" fontId="10" fillId="5" borderId="17" xfId="0" applyFont="1" applyFill="1" applyBorder="1" applyAlignment="1">
      <alignment horizontal="center" vertical="center" wrapText="1"/>
    </xf>
    <xf numFmtId="0" fontId="10" fillId="5" borderId="9" xfId="0" applyFont="1" applyFill="1" applyBorder="1" applyAlignment="1">
      <alignment horizontal="center" vertical="center" wrapText="1"/>
    </xf>
    <xf numFmtId="165" fontId="10" fillId="4" borderId="85" xfId="0" applyNumberFormat="1" applyFont="1" applyFill="1" applyBorder="1" applyAlignment="1">
      <alignment horizontal="center" vertical="center"/>
    </xf>
    <xf numFmtId="0" fontId="5" fillId="8" borderId="68" xfId="0" applyFont="1" applyFill="1" applyBorder="1" applyAlignment="1">
      <alignment horizontal="center" vertical="center"/>
    </xf>
    <xf numFmtId="166" fontId="10" fillId="4" borderId="78" xfId="0" applyNumberFormat="1" applyFont="1" applyFill="1" applyBorder="1" applyAlignment="1">
      <alignment horizontal="center" vertical="center"/>
    </xf>
    <xf numFmtId="0" fontId="5" fillId="0" borderId="0" xfId="0" applyFont="1" applyAlignment="1">
      <alignment vertical="center"/>
    </xf>
    <xf numFmtId="0" fontId="39" fillId="0" borderId="0" xfId="0" applyFont="1" applyAlignment="1">
      <alignment vertical="center"/>
    </xf>
    <xf numFmtId="0" fontId="14" fillId="0" borderId="0" xfId="0" applyFont="1" applyAlignment="1">
      <alignment vertical="center"/>
    </xf>
    <xf numFmtId="0" fontId="42" fillId="0" borderId="0" xfId="0" applyFont="1" applyAlignment="1">
      <alignment vertical="center"/>
    </xf>
    <xf numFmtId="0" fontId="5" fillId="0" borderId="0" xfId="0" applyFont="1" applyAlignment="1">
      <alignment horizontal="left"/>
    </xf>
    <xf numFmtId="0" fontId="10" fillId="5" borderId="35" xfId="0" applyFont="1" applyFill="1" applyBorder="1" applyAlignment="1">
      <alignment horizontal="center" vertical="center"/>
    </xf>
    <xf numFmtId="0" fontId="5" fillId="5" borderId="13" xfId="0" applyFont="1" applyFill="1" applyBorder="1" applyAlignment="1">
      <alignment horizontal="center" vertical="center"/>
    </xf>
    <xf numFmtId="165" fontId="14" fillId="2" borderId="99" xfId="0" applyNumberFormat="1" applyFont="1" applyFill="1" applyBorder="1" applyAlignment="1" applyProtection="1">
      <alignment horizontal="left" vertical="center"/>
      <protection locked="0"/>
    </xf>
    <xf numFmtId="0" fontId="18" fillId="2" borderId="52" xfId="0" applyFont="1" applyFill="1" applyBorder="1" applyAlignment="1" applyProtection="1">
      <alignment horizontal="left" vertical="center"/>
      <protection locked="0"/>
    </xf>
    <xf numFmtId="0" fontId="28" fillId="0" borderId="0" xfId="0" applyFont="1" applyAlignment="1">
      <alignment horizontal="left" vertical="center" wrapText="1"/>
    </xf>
    <xf numFmtId="0" fontId="42" fillId="14" borderId="5" xfId="0" applyFont="1" applyFill="1" applyBorder="1" applyAlignment="1">
      <alignment horizontal="left" vertical="top" wrapText="1"/>
    </xf>
    <xf numFmtId="0" fontId="42" fillId="14" borderId="0" xfId="0" applyFont="1" applyFill="1" applyAlignment="1">
      <alignment horizontal="left" vertical="top" wrapText="1"/>
    </xf>
    <xf numFmtId="0" fontId="42" fillId="14" borderId="59" xfId="0" applyFont="1" applyFill="1" applyBorder="1" applyAlignment="1">
      <alignment horizontal="left" vertical="top" wrapText="1"/>
    </xf>
    <xf numFmtId="0" fontId="42" fillId="14" borderId="36" xfId="0" applyFont="1" applyFill="1" applyBorder="1" applyAlignment="1">
      <alignment horizontal="left" vertical="top" wrapText="1"/>
    </xf>
    <xf numFmtId="0" fontId="42" fillId="14" borderId="20" xfId="0" applyFont="1" applyFill="1" applyBorder="1" applyAlignment="1">
      <alignment horizontal="left" vertical="top" wrapText="1"/>
    </xf>
    <xf numFmtId="0" fontId="42" fillId="14" borderId="2" xfId="0" applyFont="1" applyFill="1" applyBorder="1" applyAlignment="1">
      <alignment horizontal="left" vertical="top" wrapText="1"/>
    </xf>
    <xf numFmtId="0" fontId="40" fillId="14" borderId="5" xfId="0" applyFont="1" applyFill="1" applyBorder="1" applyAlignment="1">
      <alignment horizontal="left" vertical="top" wrapText="1"/>
    </xf>
    <xf numFmtId="0" fontId="40" fillId="14" borderId="0" xfId="0" applyFont="1" applyFill="1" applyAlignment="1">
      <alignment horizontal="left" vertical="top" wrapText="1"/>
    </xf>
    <xf numFmtId="0" fontId="40" fillId="14" borderId="59" xfId="0" applyFont="1" applyFill="1" applyBorder="1" applyAlignment="1">
      <alignment horizontal="left" vertical="top" wrapText="1"/>
    </xf>
    <xf numFmtId="0" fontId="38" fillId="14" borderId="7" xfId="0" applyFont="1" applyFill="1" applyBorder="1" applyAlignment="1">
      <alignment horizontal="left" vertical="top" wrapText="1"/>
    </xf>
    <xf numFmtId="0" fontId="38" fillId="14" borderId="6" xfId="0" applyFont="1" applyFill="1" applyBorder="1" applyAlignment="1">
      <alignment horizontal="left" vertical="top" wrapText="1"/>
    </xf>
    <xf numFmtId="0" fontId="38" fillId="14" borderId="21" xfId="0" applyFont="1" applyFill="1" applyBorder="1" applyAlignment="1">
      <alignment horizontal="left" vertical="top" wrapText="1"/>
    </xf>
    <xf numFmtId="0" fontId="38" fillId="14" borderId="5" xfId="0" applyFont="1" applyFill="1" applyBorder="1" applyAlignment="1">
      <alignment horizontal="left" vertical="top" wrapText="1"/>
    </xf>
    <xf numFmtId="0" fontId="38" fillId="14" borderId="0" xfId="0" applyFont="1" applyFill="1" applyAlignment="1">
      <alignment horizontal="left" vertical="top" wrapText="1"/>
    </xf>
    <xf numFmtId="0" fontId="38" fillId="14" borderId="59" xfId="0" applyFont="1" applyFill="1" applyBorder="1" applyAlignment="1">
      <alignment horizontal="left" vertical="top" wrapText="1"/>
    </xf>
    <xf numFmtId="0" fontId="43" fillId="14" borderId="5" xfId="2" applyFont="1" applyFill="1" applyBorder="1" applyAlignment="1" applyProtection="1">
      <alignment horizontal="left" vertical="top"/>
      <protection locked="0"/>
    </xf>
    <xf numFmtId="0" fontId="43" fillId="14" borderId="0" xfId="2" applyFont="1" applyFill="1" applyBorder="1" applyAlignment="1" applyProtection="1">
      <alignment horizontal="left" vertical="top"/>
      <protection locked="0"/>
    </xf>
    <xf numFmtId="0" fontId="43" fillId="14" borderId="59" xfId="2" applyFont="1" applyFill="1" applyBorder="1" applyAlignment="1" applyProtection="1">
      <alignment horizontal="left" vertical="top"/>
      <protection locked="0"/>
    </xf>
    <xf numFmtId="0" fontId="10" fillId="7" borderId="4" xfId="0" applyFont="1" applyFill="1" applyBorder="1" applyAlignment="1">
      <alignment horizontal="left" vertical="center" wrapText="1" indent="1"/>
    </xf>
    <xf numFmtId="0" fontId="10" fillId="7" borderId="22" xfId="0" applyFont="1" applyFill="1" applyBorder="1" applyAlignment="1">
      <alignment horizontal="left" vertical="center" wrapText="1" indent="1"/>
    </xf>
    <xf numFmtId="0" fontId="10" fillId="7" borderId="1" xfId="0" applyFont="1" applyFill="1" applyBorder="1" applyAlignment="1">
      <alignment horizontal="left" vertical="center" wrapText="1" indent="1"/>
    </xf>
    <xf numFmtId="0" fontId="19" fillId="7" borderId="4" xfId="0" applyFont="1" applyFill="1" applyBorder="1" applyAlignment="1">
      <alignment horizontal="left" vertical="center" wrapText="1" indent="1"/>
    </xf>
    <xf numFmtId="0" fontId="19" fillId="7" borderId="22" xfId="0" applyFont="1" applyFill="1" applyBorder="1" applyAlignment="1">
      <alignment horizontal="left" vertical="center" wrapText="1" indent="1"/>
    </xf>
    <xf numFmtId="0" fontId="19" fillId="7" borderId="1" xfId="0" applyFont="1" applyFill="1" applyBorder="1" applyAlignment="1">
      <alignment horizontal="left" vertical="center" wrapText="1" indent="1"/>
    </xf>
    <xf numFmtId="0" fontId="13" fillId="6" borderId="46" xfId="0" applyFont="1" applyFill="1" applyBorder="1" applyAlignment="1">
      <alignment horizontal="left" vertical="center" wrapText="1" indent="1"/>
    </xf>
    <xf numFmtId="0" fontId="13" fillId="6" borderId="41" xfId="0" applyFont="1" applyFill="1" applyBorder="1" applyAlignment="1">
      <alignment horizontal="left" vertical="center" wrapText="1" indent="1"/>
    </xf>
    <xf numFmtId="0" fontId="13" fillId="6" borderId="55" xfId="0" applyFont="1" applyFill="1" applyBorder="1" applyAlignment="1">
      <alignment horizontal="left" vertical="center" wrapText="1" indent="1"/>
    </xf>
    <xf numFmtId="0" fontId="13" fillId="6" borderId="56" xfId="0" applyFont="1" applyFill="1" applyBorder="1" applyAlignment="1">
      <alignment horizontal="left" vertical="center" wrapText="1" indent="1"/>
    </xf>
    <xf numFmtId="0" fontId="13" fillId="6" borderId="51" xfId="0" applyFont="1" applyFill="1" applyBorder="1" applyAlignment="1">
      <alignment horizontal="left" vertical="center" wrapText="1" indent="1"/>
    </xf>
    <xf numFmtId="0" fontId="13" fillId="6" borderId="45" xfId="0" applyFont="1" applyFill="1" applyBorder="1" applyAlignment="1">
      <alignment horizontal="left" vertical="center" wrapText="1" indent="1"/>
    </xf>
    <xf numFmtId="0" fontId="17" fillId="6" borderId="46" xfId="0" applyFont="1" applyFill="1" applyBorder="1" applyAlignment="1">
      <alignment horizontal="left" vertical="center" wrapText="1" indent="1"/>
    </xf>
    <xf numFmtId="0" fontId="17" fillId="6" borderId="41" xfId="0" applyFont="1" applyFill="1" applyBorder="1" applyAlignment="1">
      <alignment horizontal="left" vertical="center" wrapText="1" indent="1"/>
    </xf>
    <xf numFmtId="0" fontId="20" fillId="6" borderId="46" xfId="0" applyFont="1" applyFill="1" applyBorder="1" applyAlignment="1">
      <alignment horizontal="left" vertical="center" wrapText="1" indent="1"/>
    </xf>
    <xf numFmtId="0" fontId="20" fillId="6" borderId="41" xfId="0" applyFont="1" applyFill="1" applyBorder="1" applyAlignment="1">
      <alignment horizontal="left" vertical="center" wrapText="1" indent="1"/>
    </xf>
    <xf numFmtId="0" fontId="20" fillId="6" borderId="113" xfId="0" applyFont="1" applyFill="1" applyBorder="1" applyAlignment="1">
      <alignment horizontal="left" vertical="center" wrapText="1" indent="1"/>
    </xf>
    <xf numFmtId="0" fontId="20" fillId="6" borderId="114" xfId="0" applyFont="1" applyFill="1" applyBorder="1" applyAlignment="1">
      <alignment horizontal="left" vertical="center" wrapText="1" indent="1"/>
    </xf>
    <xf numFmtId="0" fontId="20" fillId="6" borderId="55" xfId="0" applyFont="1" applyFill="1" applyBorder="1" applyAlignment="1">
      <alignment horizontal="left" vertical="center" wrapText="1" indent="1"/>
    </xf>
    <xf numFmtId="0" fontId="20" fillId="6" borderId="56" xfId="0" applyFont="1" applyFill="1" applyBorder="1" applyAlignment="1">
      <alignment horizontal="left" vertical="center" wrapText="1" indent="1"/>
    </xf>
    <xf numFmtId="0" fontId="14" fillId="14" borderId="4" xfId="0" applyFont="1" applyFill="1" applyBorder="1" applyAlignment="1">
      <alignment horizontal="left" vertical="center" wrapText="1" indent="1"/>
    </xf>
    <xf numFmtId="0" fontId="14" fillId="14" borderId="22" xfId="0" applyFont="1" applyFill="1" applyBorder="1" applyAlignment="1">
      <alignment horizontal="left" vertical="center" wrapText="1" indent="1"/>
    </xf>
    <xf numFmtId="0" fontId="14" fillId="14" borderId="1" xfId="0" applyFont="1" applyFill="1" applyBorder="1" applyAlignment="1">
      <alignment horizontal="left" vertical="center" wrapText="1" indent="1"/>
    </xf>
    <xf numFmtId="0" fontId="16" fillId="2" borderId="6" xfId="0" applyFont="1" applyFill="1" applyBorder="1" applyAlignment="1">
      <alignment horizontal="left" wrapText="1"/>
    </xf>
    <xf numFmtId="0" fontId="13" fillId="6" borderId="48" xfId="0" applyFont="1" applyFill="1" applyBorder="1" applyAlignment="1">
      <alignment horizontal="left" vertical="center" wrapText="1" indent="1"/>
    </xf>
    <xf numFmtId="0" fontId="13" fillId="6" borderId="57" xfId="0" applyFont="1" applyFill="1" applyBorder="1" applyAlignment="1">
      <alignment horizontal="left" vertical="center" wrapText="1" indent="1"/>
    </xf>
    <xf numFmtId="0" fontId="13" fillId="6" borderId="58" xfId="0" applyFont="1" applyFill="1" applyBorder="1" applyAlignment="1">
      <alignment horizontal="left" vertical="center" wrapText="1" indent="1"/>
    </xf>
    <xf numFmtId="0" fontId="13" fillId="6" borderId="81" xfId="0" applyFont="1" applyFill="1" applyBorder="1" applyAlignment="1">
      <alignment horizontal="left" vertical="center" wrapText="1" indent="1"/>
    </xf>
    <xf numFmtId="0" fontId="13" fillId="6" borderId="49" xfId="0" applyFont="1" applyFill="1" applyBorder="1" applyAlignment="1">
      <alignment horizontal="left" vertical="center" wrapText="1" indent="1"/>
    </xf>
    <xf numFmtId="0" fontId="20" fillId="6" borderId="91" xfId="0" applyFont="1" applyFill="1" applyBorder="1" applyAlignment="1">
      <alignment horizontal="left" vertical="center" wrapText="1" indent="1"/>
    </xf>
    <xf numFmtId="0" fontId="20" fillId="6" borderId="57" xfId="0" applyFont="1" applyFill="1" applyBorder="1" applyAlignment="1">
      <alignment horizontal="left" vertical="center" wrapText="1" indent="1"/>
    </xf>
    <xf numFmtId="0" fontId="20" fillId="6" borderId="58" xfId="0" applyFont="1" applyFill="1" applyBorder="1" applyAlignment="1">
      <alignment horizontal="left" vertical="center" wrapText="1" indent="1"/>
    </xf>
    <xf numFmtId="0" fontId="20" fillId="6" borderId="48" xfId="0" applyFont="1" applyFill="1" applyBorder="1" applyAlignment="1">
      <alignment horizontal="left" vertical="center" wrapText="1" indent="1"/>
    </xf>
    <xf numFmtId="0" fontId="20" fillId="6" borderId="49" xfId="0" applyFont="1" applyFill="1" applyBorder="1" applyAlignment="1">
      <alignment horizontal="left" vertical="center" wrapText="1" indent="1"/>
    </xf>
    <xf numFmtId="0" fontId="20" fillId="6" borderId="92" xfId="0" applyFont="1" applyFill="1" applyBorder="1" applyAlignment="1">
      <alignment horizontal="left" vertical="center" wrapText="1" indent="1"/>
    </xf>
    <xf numFmtId="0" fontId="19" fillId="7" borderId="7" xfId="0" applyFont="1" applyFill="1" applyBorder="1" applyAlignment="1">
      <alignment horizontal="left" vertical="center" wrapText="1" indent="1"/>
    </xf>
    <xf numFmtId="0" fontId="19" fillId="7" borderId="6" xfId="0" applyFont="1" applyFill="1" applyBorder="1" applyAlignment="1">
      <alignment horizontal="left" vertical="center" wrapText="1" indent="1"/>
    </xf>
    <xf numFmtId="0" fontId="19" fillId="7" borderId="21" xfId="0" applyFont="1" applyFill="1" applyBorder="1" applyAlignment="1">
      <alignment horizontal="left" vertical="center" wrapText="1" indent="1"/>
    </xf>
    <xf numFmtId="0" fontId="14" fillId="14" borderId="4" xfId="0" applyFont="1" applyFill="1" applyBorder="1" applyAlignment="1">
      <alignment horizontal="left" vertical="center" wrapText="1"/>
    </xf>
    <xf numFmtId="0" fontId="14" fillId="14" borderId="22" xfId="0" applyFont="1" applyFill="1" applyBorder="1" applyAlignment="1">
      <alignment horizontal="left" vertical="center" wrapText="1"/>
    </xf>
    <xf numFmtId="0" fontId="14" fillId="14" borderId="1" xfId="0" applyFont="1" applyFill="1" applyBorder="1" applyAlignment="1">
      <alignment horizontal="left" vertical="center" wrapText="1"/>
    </xf>
    <xf numFmtId="0" fontId="10" fillId="7" borderId="4" xfId="0" applyFont="1" applyFill="1" applyBorder="1" applyAlignment="1">
      <alignment horizontal="left" vertical="center" wrapText="1"/>
    </xf>
    <xf numFmtId="0" fontId="10" fillId="7" borderId="22" xfId="0" applyFont="1" applyFill="1" applyBorder="1" applyAlignment="1">
      <alignment horizontal="left" vertical="center" wrapText="1"/>
    </xf>
    <xf numFmtId="0" fontId="10" fillId="7" borderId="1" xfId="0" applyFont="1" applyFill="1" applyBorder="1" applyAlignment="1">
      <alignment horizontal="left" vertical="center" wrapText="1"/>
    </xf>
    <xf numFmtId="0" fontId="9" fillId="2" borderId="0" xfId="0" applyFont="1" applyFill="1" applyAlignment="1">
      <alignment horizontal="left" wrapText="1"/>
    </xf>
    <xf numFmtId="0" fontId="10" fillId="13" borderId="4" xfId="0" applyFont="1" applyFill="1" applyBorder="1" applyAlignment="1">
      <alignment horizontal="left" vertical="center" wrapText="1"/>
    </xf>
    <xf numFmtId="0" fontId="10" fillId="13" borderId="1" xfId="0" applyFont="1" applyFill="1" applyBorder="1" applyAlignment="1">
      <alignment horizontal="left" vertical="center" wrapText="1"/>
    </xf>
    <xf numFmtId="0" fontId="10" fillId="5" borderId="7" xfId="0" applyFont="1" applyFill="1" applyBorder="1" applyAlignment="1">
      <alignment horizontal="left" vertical="center"/>
    </xf>
    <xf numFmtId="0" fontId="10" fillId="5" borderId="26" xfId="0" applyFont="1" applyFill="1" applyBorder="1" applyAlignment="1">
      <alignment horizontal="left" vertical="center"/>
    </xf>
    <xf numFmtId="0" fontId="14" fillId="2" borderId="0" xfId="0" applyFont="1" applyFill="1" applyAlignment="1">
      <alignment horizontal="left" vertical="center" wrapText="1"/>
    </xf>
    <xf numFmtId="0" fontId="14" fillId="2" borderId="0" xfId="0" applyFont="1" applyFill="1" applyAlignment="1">
      <alignment horizontal="left" vertical="center"/>
    </xf>
    <xf numFmtId="0" fontId="10" fillId="7" borderId="21" xfId="0" applyFont="1" applyFill="1" applyBorder="1" applyAlignment="1">
      <alignment horizontal="left" vertical="center" wrapText="1"/>
    </xf>
    <xf numFmtId="0" fontId="10" fillId="5" borderId="7" xfId="0" applyFont="1" applyFill="1" applyBorder="1" applyAlignment="1">
      <alignment horizontal="left" vertical="center" wrapText="1"/>
    </xf>
    <xf numFmtId="0" fontId="10" fillId="5" borderId="26" xfId="0" applyFont="1" applyFill="1" applyBorder="1" applyAlignment="1">
      <alignment horizontal="left" vertical="center" wrapText="1"/>
    </xf>
    <xf numFmtId="0" fontId="14" fillId="2" borderId="88" xfId="0" applyFont="1" applyFill="1" applyBorder="1" applyAlignment="1" applyProtection="1">
      <alignment horizontal="left" vertical="center" wrapText="1"/>
      <protection locked="0"/>
    </xf>
    <xf numFmtId="0" fontId="14" fillId="2" borderId="90" xfId="0" applyFont="1" applyFill="1" applyBorder="1" applyAlignment="1" applyProtection="1">
      <alignment horizontal="left" vertical="center" wrapText="1"/>
      <protection locked="0"/>
    </xf>
    <xf numFmtId="0" fontId="14" fillId="2" borderId="89" xfId="0" applyFont="1" applyFill="1" applyBorder="1" applyAlignment="1" applyProtection="1">
      <alignment horizontal="left" vertical="center" wrapText="1"/>
      <protection locked="0"/>
    </xf>
    <xf numFmtId="0" fontId="36" fillId="5" borderId="79" xfId="0" applyFont="1" applyFill="1" applyBorder="1" applyAlignment="1">
      <alignment horizontal="left" vertical="center" wrapText="1"/>
    </xf>
    <xf numFmtId="0" fontId="10" fillId="5" borderId="0" xfId="0" applyFont="1" applyFill="1" applyAlignment="1">
      <alignment horizontal="left" vertical="center" wrapText="1"/>
    </xf>
    <xf numFmtId="0" fontId="10" fillId="5" borderId="111" xfId="0" applyFont="1" applyFill="1" applyBorder="1" applyAlignment="1">
      <alignment horizontal="left" vertical="center" wrapText="1"/>
    </xf>
    <xf numFmtId="0" fontId="10" fillId="5" borderId="112" xfId="0" applyFont="1" applyFill="1" applyBorder="1" applyAlignment="1">
      <alignment horizontal="left" vertical="center" wrapText="1"/>
    </xf>
    <xf numFmtId="0" fontId="10" fillId="5" borderId="33" xfId="0" applyFont="1" applyFill="1" applyBorder="1" applyAlignment="1">
      <alignment horizontal="center" vertical="center" wrapText="1"/>
    </xf>
    <xf numFmtId="0" fontId="10" fillId="5" borderId="101" xfId="0" applyFont="1" applyFill="1" applyBorder="1" applyAlignment="1">
      <alignment horizontal="center" vertical="center" wrapText="1"/>
    </xf>
    <xf numFmtId="165" fontId="14" fillId="2" borderId="98" xfId="0" applyNumberFormat="1" applyFont="1" applyFill="1" applyBorder="1" applyAlignment="1" applyProtection="1">
      <alignment horizontal="center" vertical="center"/>
      <protection locked="0"/>
    </xf>
    <xf numFmtId="165" fontId="14" fillId="2" borderId="73" xfId="0" applyNumberFormat="1" applyFont="1" applyFill="1" applyBorder="1" applyAlignment="1" applyProtection="1">
      <alignment horizontal="center" vertical="center"/>
      <protection locked="0"/>
    </xf>
    <xf numFmtId="165" fontId="14" fillId="2" borderId="96" xfId="0" applyNumberFormat="1" applyFont="1" applyFill="1" applyBorder="1" applyAlignment="1" applyProtection="1">
      <alignment horizontal="center" vertical="center"/>
      <protection locked="0"/>
    </xf>
    <xf numFmtId="165" fontId="14" fillId="2" borderId="30" xfId="0" applyNumberFormat="1" applyFont="1" applyFill="1" applyBorder="1" applyAlignment="1" applyProtection="1">
      <alignment horizontal="center" vertical="center"/>
      <protection locked="0"/>
    </xf>
    <xf numFmtId="165" fontId="14" fillId="2" borderId="102" xfId="0" applyNumberFormat="1" applyFont="1" applyFill="1" applyBorder="1" applyAlignment="1" applyProtection="1">
      <alignment horizontal="center" vertical="center"/>
      <protection locked="0"/>
    </xf>
    <xf numFmtId="165" fontId="14" fillId="2" borderId="74" xfId="0" applyNumberFormat="1" applyFont="1" applyFill="1" applyBorder="1" applyAlignment="1" applyProtection="1">
      <alignment horizontal="center" vertical="center"/>
      <protection locked="0"/>
    </xf>
    <xf numFmtId="165" fontId="14" fillId="2" borderId="33" xfId="0" applyNumberFormat="1" applyFont="1" applyFill="1" applyBorder="1" applyAlignment="1" applyProtection="1">
      <alignment horizontal="center" vertical="center"/>
      <protection locked="0"/>
    </xf>
    <xf numFmtId="165" fontId="14" fillId="2" borderId="31" xfId="0" applyNumberFormat="1" applyFont="1" applyFill="1" applyBorder="1" applyAlignment="1" applyProtection="1">
      <alignment horizontal="center" vertical="center"/>
      <protection locked="0"/>
    </xf>
    <xf numFmtId="165" fontId="14" fillId="2" borderId="103" xfId="0" applyNumberFormat="1" applyFont="1" applyFill="1" applyBorder="1" applyAlignment="1" applyProtection="1">
      <alignment horizontal="center" vertical="center"/>
      <protection locked="0"/>
    </xf>
    <xf numFmtId="0" fontId="5" fillId="2" borderId="0" xfId="0" applyFont="1" applyFill="1" applyAlignment="1">
      <alignment horizontal="left" vertical="center" wrapText="1"/>
    </xf>
    <xf numFmtId="0" fontId="18" fillId="2" borderId="24" xfId="0" applyFont="1" applyFill="1" applyBorder="1" applyAlignment="1" applyProtection="1">
      <alignment horizontal="left" vertical="top" wrapText="1"/>
      <protection locked="0"/>
    </xf>
    <xf numFmtId="0" fontId="18" fillId="2" borderId="23" xfId="0" applyFont="1" applyFill="1" applyBorder="1" applyAlignment="1" applyProtection="1">
      <alignment horizontal="left" vertical="top" wrapText="1"/>
      <protection locked="0"/>
    </xf>
    <xf numFmtId="0" fontId="26" fillId="2" borderId="0" xfId="0" applyFont="1" applyFill="1" applyAlignment="1">
      <alignment horizontal="left" vertical="center" wrapText="1"/>
    </xf>
    <xf numFmtId="0" fontId="10" fillId="7" borderId="6" xfId="0" applyFont="1" applyFill="1" applyBorder="1" applyAlignment="1">
      <alignment horizontal="left" vertical="center" wrapText="1"/>
    </xf>
    <xf numFmtId="0" fontId="10" fillId="5" borderId="65" xfId="0" applyFont="1" applyFill="1" applyBorder="1" applyAlignment="1">
      <alignment horizontal="left" vertical="center" wrapText="1"/>
    </xf>
    <xf numFmtId="0" fontId="10" fillId="5" borderId="62" xfId="0" applyFont="1" applyFill="1" applyBorder="1" applyAlignment="1">
      <alignment horizontal="left" vertical="center" wrapText="1"/>
    </xf>
    <xf numFmtId="2" fontId="14" fillId="2" borderId="109" xfId="0" applyNumberFormat="1" applyFont="1" applyFill="1" applyBorder="1" applyAlignment="1" applyProtection="1">
      <alignment horizontal="center" vertical="center"/>
      <protection locked="0"/>
    </xf>
    <xf numFmtId="2" fontId="14" fillId="2" borderId="108" xfId="0" applyNumberFormat="1" applyFont="1" applyFill="1" applyBorder="1" applyAlignment="1" applyProtection="1">
      <alignment horizontal="center" vertical="center"/>
      <protection locked="0"/>
    </xf>
    <xf numFmtId="2" fontId="14" fillId="2" borderId="107" xfId="0" applyNumberFormat="1" applyFont="1" applyFill="1" applyBorder="1" applyAlignment="1" applyProtection="1">
      <alignment horizontal="center" vertical="center"/>
      <protection locked="0"/>
    </xf>
    <xf numFmtId="0" fontId="10" fillId="5" borderId="97" xfId="0" applyFont="1" applyFill="1" applyBorder="1" applyAlignment="1">
      <alignment horizontal="left" vertical="center" wrapText="1"/>
    </xf>
    <xf numFmtId="0" fontId="10" fillId="5" borderId="19" xfId="0" applyFont="1" applyFill="1" applyBorder="1" applyAlignment="1">
      <alignment horizontal="left" vertical="center" wrapText="1"/>
    </xf>
    <xf numFmtId="0" fontId="10" fillId="5" borderId="73" xfId="0" applyFont="1" applyFill="1" applyBorder="1" applyAlignment="1">
      <alignment horizontal="left" vertical="center" wrapText="1"/>
    </xf>
    <xf numFmtId="0" fontId="10" fillId="5" borderId="79" xfId="0" applyFont="1" applyFill="1" applyBorder="1" applyAlignment="1">
      <alignment horizontal="left" vertical="center" wrapText="1"/>
    </xf>
    <xf numFmtId="0" fontId="10" fillId="5" borderId="74" xfId="0" applyFont="1" applyFill="1" applyBorder="1" applyAlignment="1">
      <alignment horizontal="left" vertical="center" wrapText="1"/>
    </xf>
    <xf numFmtId="0" fontId="10" fillId="5" borderId="84" xfId="0" applyFont="1" applyFill="1" applyBorder="1" applyAlignment="1">
      <alignment horizontal="left" vertical="center" wrapText="1"/>
    </xf>
    <xf numFmtId="0" fontId="10" fillId="5" borderId="34" xfId="0" applyFont="1" applyFill="1" applyBorder="1" applyAlignment="1">
      <alignment horizontal="left" vertical="center" wrapText="1"/>
    </xf>
    <xf numFmtId="0" fontId="10" fillId="5" borderId="30" xfId="0" applyFont="1" applyFill="1" applyBorder="1" applyAlignment="1">
      <alignment horizontal="left" vertical="center" wrapText="1"/>
    </xf>
    <xf numFmtId="0" fontId="10" fillId="7" borderId="104" xfId="0" applyFont="1" applyFill="1" applyBorder="1" applyAlignment="1">
      <alignment horizontal="left" vertical="center" wrapText="1"/>
    </xf>
    <xf numFmtId="0" fontId="10" fillId="7" borderId="105" xfId="0" applyFont="1" applyFill="1" applyBorder="1" applyAlignment="1">
      <alignment horizontal="left" vertical="center" wrapText="1"/>
    </xf>
    <xf numFmtId="0" fontId="10" fillId="7" borderId="106" xfId="0" applyFont="1" applyFill="1" applyBorder="1" applyAlignment="1">
      <alignment horizontal="left" vertical="center" wrapText="1"/>
    </xf>
    <xf numFmtId="0" fontId="10" fillId="5" borderId="103" xfId="0" applyFont="1" applyFill="1" applyBorder="1" applyAlignment="1">
      <alignment horizontal="center" vertical="center" wrapText="1"/>
    </xf>
    <xf numFmtId="0" fontId="10" fillId="5" borderId="31" xfId="0" applyFont="1" applyFill="1" applyBorder="1" applyAlignment="1">
      <alignment horizontal="center" vertical="center" wrapText="1"/>
    </xf>
    <xf numFmtId="0" fontId="10" fillId="5" borderId="98" xfId="0" applyFont="1" applyFill="1" applyBorder="1" applyAlignment="1">
      <alignment horizontal="center" vertical="center" wrapText="1"/>
    </xf>
    <xf numFmtId="0" fontId="10" fillId="5" borderId="73" xfId="0" applyFont="1" applyFill="1" applyBorder="1" applyAlignment="1">
      <alignment horizontal="center" vertical="center" wrapText="1"/>
    </xf>
    <xf numFmtId="0" fontId="10" fillId="5" borderId="102" xfId="0" applyFont="1" applyFill="1" applyBorder="1" applyAlignment="1">
      <alignment horizontal="center" vertical="center" wrapText="1"/>
    </xf>
    <xf numFmtId="0" fontId="10" fillId="5" borderId="74" xfId="0" applyFont="1" applyFill="1" applyBorder="1" applyAlignment="1">
      <alignment horizontal="center" vertical="center" wrapText="1"/>
    </xf>
    <xf numFmtId="0" fontId="10" fillId="5" borderId="96"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9" fillId="5" borderId="109" xfId="0" applyFont="1" applyFill="1" applyBorder="1" applyAlignment="1">
      <alignment horizontal="center" vertical="center" wrapText="1"/>
    </xf>
    <xf numFmtId="0" fontId="19" fillId="5" borderId="108" xfId="0" applyFont="1" applyFill="1" applyBorder="1" applyAlignment="1">
      <alignment horizontal="center" vertical="center" wrapText="1"/>
    </xf>
    <xf numFmtId="0" fontId="19" fillId="5" borderId="107" xfId="0" applyFont="1" applyFill="1" applyBorder="1" applyAlignment="1">
      <alignment horizontal="center" vertical="center" wrapText="1"/>
    </xf>
    <xf numFmtId="0" fontId="10" fillId="5" borderId="88" xfId="0" applyFont="1" applyFill="1" applyBorder="1" applyAlignment="1">
      <alignment horizontal="center" vertical="center" wrapText="1"/>
    </xf>
    <xf numFmtId="0" fontId="10" fillId="5" borderId="89" xfId="0" applyFont="1" applyFill="1" applyBorder="1" applyAlignment="1">
      <alignment horizontal="center" vertical="center" wrapText="1"/>
    </xf>
    <xf numFmtId="0" fontId="10" fillId="5" borderId="90" xfId="0" applyFont="1" applyFill="1" applyBorder="1" applyAlignment="1">
      <alignment horizontal="center" vertical="center" wrapText="1"/>
    </xf>
    <xf numFmtId="0" fontId="5" fillId="2" borderId="87" xfId="0" applyFont="1" applyFill="1" applyBorder="1" applyAlignment="1" applyProtection="1">
      <alignment horizontal="center" vertical="center"/>
      <protection locked="0"/>
    </xf>
    <xf numFmtId="0" fontId="5" fillId="2" borderId="78" xfId="0" applyFont="1" applyFill="1" applyBorder="1" applyAlignment="1" applyProtection="1">
      <alignment horizontal="center" vertical="center"/>
      <protection locked="0"/>
    </xf>
    <xf numFmtId="0" fontId="5" fillId="2" borderId="86" xfId="0" applyFont="1" applyFill="1" applyBorder="1" applyAlignment="1" applyProtection="1">
      <alignment horizontal="center" vertical="center"/>
      <protection locked="0"/>
    </xf>
    <xf numFmtId="0" fontId="25" fillId="2" borderId="5" xfId="0" applyFont="1" applyFill="1" applyBorder="1" applyAlignment="1">
      <alignment horizontal="left" vertical="center"/>
    </xf>
    <xf numFmtId="0" fontId="9" fillId="2" borderId="5" xfId="0" applyFont="1" applyFill="1" applyBorder="1" applyAlignment="1">
      <alignment horizontal="left" vertical="center"/>
    </xf>
    <xf numFmtId="0" fontId="10" fillId="5" borderId="15" xfId="0" applyFont="1" applyFill="1" applyBorder="1" applyAlignment="1">
      <alignment horizontal="left" vertical="center" wrapText="1"/>
    </xf>
    <xf numFmtId="0" fontId="10" fillId="5" borderId="11" xfId="0" applyFont="1" applyFill="1" applyBorder="1" applyAlignment="1">
      <alignment horizontal="left" vertical="center" wrapText="1"/>
    </xf>
    <xf numFmtId="0" fontId="5" fillId="2" borderId="0" xfId="0" applyFont="1" applyFill="1" applyAlignment="1">
      <alignment horizontal="right"/>
    </xf>
    <xf numFmtId="0" fontId="10" fillId="5" borderId="15" xfId="0" applyFont="1" applyFill="1" applyBorder="1" applyAlignment="1">
      <alignment vertical="center"/>
    </xf>
    <xf numFmtId="0" fontId="10" fillId="5" borderId="3" xfId="0" applyFont="1" applyFill="1" applyBorder="1" applyAlignment="1">
      <alignment vertical="center"/>
    </xf>
    <xf numFmtId="0" fontId="10" fillId="5" borderId="11" xfId="0" applyFont="1" applyFill="1" applyBorder="1" applyAlignment="1">
      <alignment vertical="center"/>
    </xf>
    <xf numFmtId="0" fontId="19" fillId="5" borderId="82" xfId="0" applyFont="1" applyFill="1" applyBorder="1" applyAlignment="1">
      <alignment horizontal="center" vertical="center" wrapText="1"/>
    </xf>
    <xf numFmtId="0" fontId="19" fillId="5" borderId="83"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21" xfId="0" applyFont="1" applyFill="1" applyBorder="1" applyAlignment="1">
      <alignment horizontal="center" vertical="center" wrapText="1"/>
    </xf>
    <xf numFmtId="0" fontId="10" fillId="5" borderId="36" xfId="0" applyFont="1" applyFill="1" applyBorder="1" applyAlignment="1">
      <alignment horizontal="center" vertical="center" wrapText="1"/>
    </xf>
    <xf numFmtId="0" fontId="10" fillId="5" borderId="2" xfId="0" applyFont="1" applyFill="1" applyBorder="1" applyAlignment="1">
      <alignment horizontal="center" vertical="center" wrapText="1"/>
    </xf>
    <xf numFmtId="165" fontId="10" fillId="4" borderId="88" xfId="0" applyNumberFormat="1" applyFont="1" applyFill="1" applyBorder="1" applyAlignment="1">
      <alignment horizontal="center" vertical="center"/>
    </xf>
    <xf numFmtId="165" fontId="10" fillId="4" borderId="110" xfId="0" applyNumberFormat="1" applyFont="1" applyFill="1" applyBorder="1" applyAlignment="1">
      <alignment horizontal="center" vertical="center"/>
    </xf>
    <xf numFmtId="0" fontId="18" fillId="2" borderId="115" xfId="0" applyFont="1" applyFill="1" applyBorder="1" applyAlignment="1" applyProtection="1">
      <alignment horizontal="left" vertical="top" wrapText="1"/>
      <protection locked="0"/>
    </xf>
    <xf numFmtId="0" fontId="18" fillId="2" borderId="116" xfId="0" applyFont="1" applyFill="1" applyBorder="1" applyAlignment="1" applyProtection="1">
      <alignment horizontal="left" vertical="top" wrapText="1"/>
      <protection locked="0"/>
    </xf>
    <xf numFmtId="0" fontId="18" fillId="2" borderId="10" xfId="0" applyFont="1" applyFill="1" applyBorder="1" applyAlignment="1" applyProtection="1">
      <alignment horizontal="left" vertical="top" wrapText="1"/>
      <protection locked="0"/>
    </xf>
    <xf numFmtId="0" fontId="5" fillId="5" borderId="82" xfId="0" applyFont="1" applyFill="1" applyBorder="1" applyAlignment="1">
      <alignment horizontal="center" wrapText="1"/>
    </xf>
    <xf numFmtId="0" fontId="5" fillId="5" borderId="83" xfId="0" applyFont="1" applyFill="1" applyBorder="1" applyAlignment="1">
      <alignment horizontal="center" wrapText="1"/>
    </xf>
    <xf numFmtId="0" fontId="10" fillId="5" borderId="82" xfId="0" applyFont="1" applyFill="1" applyBorder="1" applyAlignment="1">
      <alignment horizontal="center" vertical="center" wrapText="1"/>
    </xf>
    <xf numFmtId="0" fontId="10" fillId="5" borderId="83" xfId="0" applyFont="1" applyFill="1" applyBorder="1" applyAlignment="1">
      <alignment horizontal="center" vertical="center" wrapText="1"/>
    </xf>
    <xf numFmtId="0" fontId="10" fillId="3" borderId="18"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5" fillId="2" borderId="0" xfId="0" applyFont="1" applyFill="1" applyAlignment="1">
      <alignment horizontal="left" vertical="top" wrapText="1"/>
    </xf>
    <xf numFmtId="0" fontId="14" fillId="2" borderId="24" xfId="0" applyFont="1" applyFill="1" applyBorder="1" applyAlignment="1" applyProtection="1">
      <alignment horizontal="left" vertical="top" wrapText="1"/>
      <protection locked="0"/>
    </xf>
    <xf numFmtId="0" fontId="14" fillId="2" borderId="23" xfId="0" applyFont="1" applyFill="1" applyBorder="1" applyAlignment="1" applyProtection="1">
      <alignment horizontal="left" vertical="top" wrapText="1"/>
      <protection locked="0"/>
    </xf>
    <xf numFmtId="0" fontId="10" fillId="5" borderId="73" xfId="0" applyFont="1" applyFill="1" applyBorder="1" applyAlignment="1">
      <alignment horizontal="left" vertical="center"/>
    </xf>
    <xf numFmtId="0" fontId="10" fillId="5" borderId="74" xfId="0" applyFont="1" applyFill="1" applyBorder="1" applyAlignment="1">
      <alignment horizontal="left" vertical="center"/>
    </xf>
    <xf numFmtId="0" fontId="10" fillId="5" borderId="30" xfId="0" applyFont="1" applyFill="1" applyBorder="1" applyAlignment="1">
      <alignment horizontal="left" vertical="center"/>
    </xf>
    <xf numFmtId="0" fontId="19" fillId="5" borderId="97" xfId="0" applyFont="1" applyFill="1" applyBorder="1" applyAlignment="1">
      <alignment horizontal="left" vertical="center" wrapText="1"/>
    </xf>
    <xf numFmtId="0" fontId="19" fillId="5" borderId="19" xfId="0" applyFont="1" applyFill="1" applyBorder="1" applyAlignment="1">
      <alignment horizontal="left" vertical="center" wrapText="1"/>
    </xf>
    <xf numFmtId="0" fontId="19" fillId="5" borderId="73" xfId="0" applyFont="1" applyFill="1" applyBorder="1" applyAlignment="1">
      <alignment horizontal="left" vertical="center" wrapText="1"/>
    </xf>
    <xf numFmtId="0" fontId="19" fillId="5" borderId="84" xfId="0" applyFont="1" applyFill="1" applyBorder="1" applyAlignment="1">
      <alignment horizontal="left" vertical="center" wrapText="1"/>
    </xf>
    <xf numFmtId="0" fontId="19" fillId="5" borderId="34" xfId="0" applyFont="1" applyFill="1" applyBorder="1" applyAlignment="1">
      <alignment horizontal="left" vertical="center" wrapText="1"/>
    </xf>
    <xf numFmtId="0" fontId="19" fillId="5" borderId="30" xfId="0" applyFont="1" applyFill="1" applyBorder="1" applyAlignment="1">
      <alignment horizontal="left" vertical="center" wrapText="1"/>
    </xf>
    <xf numFmtId="0" fontId="18" fillId="2" borderId="40" xfId="0" applyFont="1" applyFill="1" applyBorder="1" applyAlignment="1" applyProtection="1">
      <alignment horizontal="left" vertical="top" wrapText="1"/>
      <protection locked="0"/>
    </xf>
    <xf numFmtId="0" fontId="18" fillId="2" borderId="17" xfId="0" applyFont="1" applyFill="1" applyBorder="1" applyAlignment="1" applyProtection="1">
      <alignment horizontal="left" vertical="top" wrapText="1"/>
      <protection locked="0"/>
    </xf>
    <xf numFmtId="0" fontId="14" fillId="2" borderId="25" xfId="0" applyFont="1" applyFill="1" applyBorder="1" applyAlignment="1" applyProtection="1">
      <alignment horizontal="left" vertical="top" wrapText="1"/>
      <protection locked="0"/>
    </xf>
    <xf numFmtId="0" fontId="18" fillId="2" borderId="59" xfId="0" applyFont="1" applyFill="1" applyBorder="1" applyAlignment="1" applyProtection="1">
      <alignment horizontal="left" vertical="top" wrapText="1"/>
      <protection locked="0"/>
    </xf>
    <xf numFmtId="0" fontId="18" fillId="2" borderId="2" xfId="0" applyFont="1" applyFill="1" applyBorder="1" applyAlignment="1" applyProtection="1">
      <alignment horizontal="left" vertical="top" wrapText="1"/>
      <protection locked="0"/>
    </xf>
    <xf numFmtId="0" fontId="14" fillId="2" borderId="42" xfId="0" applyFont="1" applyFill="1" applyBorder="1" applyAlignment="1" applyProtection="1">
      <alignment horizontal="left" vertical="top" wrapText="1"/>
      <protection locked="0"/>
    </xf>
    <xf numFmtId="0" fontId="14" fillId="2" borderId="28" xfId="0" applyFont="1" applyFill="1" applyBorder="1" applyAlignment="1" applyProtection="1">
      <alignment horizontal="left" vertical="top" wrapText="1"/>
      <protection locked="0"/>
    </xf>
    <xf numFmtId="0" fontId="19" fillId="5" borderId="74" xfId="0" applyFont="1" applyFill="1" applyBorder="1" applyAlignment="1">
      <alignment horizontal="left" vertical="center" wrapText="1"/>
    </xf>
    <xf numFmtId="0" fontId="19" fillId="5" borderId="75" xfId="0" applyFont="1" applyFill="1" applyBorder="1" applyAlignment="1">
      <alignment horizontal="left" vertical="center" wrapText="1"/>
    </xf>
    <xf numFmtId="0" fontId="34" fillId="5" borderId="18" xfId="0" applyFont="1" applyFill="1" applyBorder="1" applyAlignment="1">
      <alignment horizontal="left" vertical="center" wrapText="1"/>
    </xf>
    <xf numFmtId="0" fontId="34" fillId="5" borderId="23" xfId="0" applyFont="1" applyFill="1" applyBorder="1" applyAlignment="1">
      <alignment horizontal="left" vertical="center" wrapText="1"/>
    </xf>
    <xf numFmtId="0" fontId="34" fillId="5" borderId="27" xfId="0" applyFont="1" applyFill="1" applyBorder="1" applyAlignment="1">
      <alignment horizontal="left" vertical="center" wrapText="1"/>
    </xf>
    <xf numFmtId="0" fontId="34" fillId="5" borderId="28" xfId="0" applyFont="1" applyFill="1" applyBorder="1" applyAlignment="1">
      <alignment horizontal="left" vertical="center" wrapText="1"/>
    </xf>
    <xf numFmtId="0" fontId="10" fillId="5" borderId="54" xfId="0" applyFont="1" applyFill="1" applyBorder="1" applyAlignment="1">
      <alignment horizontal="left" vertical="center"/>
    </xf>
    <xf numFmtId="0" fontId="5" fillId="0" borderId="0" xfId="0" applyFont="1" applyAlignment="1">
      <alignment horizontal="right"/>
    </xf>
    <xf numFmtId="0" fontId="19" fillId="5" borderId="18" xfId="0" applyFont="1" applyFill="1" applyBorder="1" applyAlignment="1">
      <alignment horizontal="left" vertical="center" wrapText="1"/>
    </xf>
    <xf numFmtId="0" fontId="19" fillId="5" borderId="23" xfId="0" applyFont="1" applyFill="1" applyBorder="1" applyAlignment="1">
      <alignment horizontal="left" vertical="center" wrapText="1"/>
    </xf>
    <xf numFmtId="0" fontId="1" fillId="2" borderId="7" xfId="0" applyFont="1" applyFill="1" applyBorder="1" applyAlignment="1">
      <alignment horizontal="left" vertical="center"/>
    </xf>
    <xf numFmtId="0" fontId="1" fillId="2" borderId="36" xfId="0" applyFont="1" applyFill="1" applyBorder="1" applyAlignment="1">
      <alignment horizontal="left" vertical="center"/>
    </xf>
  </cellXfs>
  <cellStyles count="3">
    <cellStyle name="Ei seurattava" xfId="1" xr:uid="{DB43C93D-F0D7-402C-A845-C5545A00C128}"/>
    <cellStyle name="Hyperlink" xfId="2" builtinId="8"/>
    <cellStyle name="Normal" xfId="0" builtinId="0"/>
  </cellStyles>
  <dxfs count="0"/>
  <tableStyles count="0" defaultTableStyle="TableStyleMedium2" defaultPivotStyle="PivotStyleLight16"/>
  <colors>
    <mruColors>
      <color rgb="FFFDEFE7"/>
      <color rgb="FFFFCC99"/>
      <color rgb="FFE6E9EE"/>
      <color rgb="FFB8CDFF"/>
      <color rgb="FFD9D9D6"/>
      <color rgb="FFA2E4B8"/>
      <color rgb="FFECF0F4"/>
      <color rgb="FFFAFBFC"/>
      <color rgb="FFFF79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cap="none" spc="20" baseline="0">
                <a:solidFill>
                  <a:schemeClr val="tx1">
                    <a:lumMod val="50000"/>
                    <a:lumOff val="50000"/>
                  </a:schemeClr>
                </a:solidFill>
                <a:latin typeface="+mn-lt"/>
                <a:ea typeface="+mn-ea"/>
                <a:cs typeface="+mn-cs"/>
              </a:defRPr>
            </a:pPr>
            <a:r>
              <a:rPr lang="fi-FI" sz="1100" b="1">
                <a:solidFill>
                  <a:schemeClr val="tx1">
                    <a:lumMod val="75000"/>
                    <a:lumOff val="25000"/>
                  </a:schemeClr>
                </a:solidFill>
              </a:rPr>
              <a:t>Kuvaaja 1. Rakennuksen hiilijalanjäljen jakauma</a:t>
            </a:r>
          </a:p>
        </c:rich>
      </c:tx>
      <c:layout>
        <c:manualLayout>
          <c:xMode val="edge"/>
          <c:yMode val="edge"/>
          <c:x val="0.12212850612943635"/>
          <c:y val="1.5519904657126537E-2"/>
        </c:manualLayout>
      </c:layout>
      <c:overlay val="0"/>
      <c:spPr>
        <a:noFill/>
        <a:ln>
          <a:noFill/>
        </a:ln>
        <a:effectLst/>
      </c:spPr>
      <c:txPr>
        <a:bodyPr rot="0" spcFirstLastPara="1" vertOverflow="ellipsis" vert="horz" wrap="square" anchor="ctr" anchorCtr="1"/>
        <a:lstStyle/>
        <a:p>
          <a:pPr>
            <a:defRPr sz="1100" b="1" i="0" u="none" strike="noStrike" kern="1200" cap="none" spc="20" baseline="0">
              <a:solidFill>
                <a:schemeClr val="tx1">
                  <a:lumMod val="50000"/>
                  <a:lumOff val="50000"/>
                </a:schemeClr>
              </a:solidFill>
              <a:latin typeface="+mn-lt"/>
              <a:ea typeface="+mn-ea"/>
              <a:cs typeface="+mn-cs"/>
            </a:defRPr>
          </a:pPr>
          <a:endParaRPr lang="fi-FI"/>
        </a:p>
      </c:txPr>
    </c:title>
    <c:autoTitleDeleted val="0"/>
    <c:plotArea>
      <c:layout>
        <c:manualLayout>
          <c:layoutTarget val="inner"/>
          <c:xMode val="edge"/>
          <c:yMode val="edge"/>
          <c:x val="0.24577715084199658"/>
          <c:y val="7.8666434576449965E-2"/>
          <c:w val="0.50924930538284841"/>
          <c:h val="0.63314104897873658"/>
        </c:manualLayout>
      </c:layout>
      <c:barChart>
        <c:barDir val="col"/>
        <c:grouping val="stacked"/>
        <c:varyColors val="0"/>
        <c:ser>
          <c:idx val="0"/>
          <c:order val="0"/>
          <c:tx>
            <c:strRef>
              <c:f>'Kuvaajien tiedot'!$A$4</c:f>
              <c:strCache>
                <c:ptCount val="1"/>
                <c:pt idx="0">
                  <c:v>A1-A3 tuotteiden valmistus</c:v>
                </c:pt>
              </c:strCache>
            </c:strRef>
          </c:tx>
          <c:spPr>
            <a:solidFill>
              <a:schemeClr val="accent1"/>
            </a:solidFill>
            <a:ln w="9525" cap="flat" cmpd="sng" algn="ctr">
              <a:solidFill>
                <a:schemeClr val="bg1"/>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'Kuvaajien tiedot'!$B$4</c:f>
              <c:numCache>
                <c:formatCode>General</c:formatCode>
                <c:ptCount val="1"/>
                <c:pt idx="0">
                  <c:v>0</c:v>
                </c:pt>
              </c:numCache>
            </c:numRef>
          </c:val>
          <c:extLst>
            <c:ext xmlns:c16="http://schemas.microsoft.com/office/drawing/2014/chart" uri="{C3380CC4-5D6E-409C-BE32-E72D297353CC}">
              <c16:uniqueId val="{00000000-F59E-47C9-97BB-EDEB0E4AA992}"/>
            </c:ext>
          </c:extLst>
        </c:ser>
        <c:ser>
          <c:idx val="1"/>
          <c:order val="1"/>
          <c:tx>
            <c:strRef>
              <c:f>'Kuvaajien tiedot'!$A$5</c:f>
              <c:strCache>
                <c:ptCount val="1"/>
                <c:pt idx="0">
                  <c:v>A4 kuljetukset työmaalle</c:v>
                </c:pt>
              </c:strCache>
            </c:strRef>
          </c:tx>
          <c:spPr>
            <a:solidFill>
              <a:schemeClr val="accent2"/>
            </a:solidFill>
            <a:ln w="9525" cap="flat" cmpd="sng" algn="ctr">
              <a:solidFill>
                <a:schemeClr val="bg1"/>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'Kuvaajien tiedot'!$B$5</c:f>
              <c:numCache>
                <c:formatCode>General</c:formatCode>
                <c:ptCount val="1"/>
                <c:pt idx="0">
                  <c:v>0</c:v>
                </c:pt>
              </c:numCache>
            </c:numRef>
          </c:val>
          <c:extLst>
            <c:ext xmlns:c16="http://schemas.microsoft.com/office/drawing/2014/chart" uri="{C3380CC4-5D6E-409C-BE32-E72D297353CC}">
              <c16:uniqueId val="{00000001-F59E-47C9-97BB-EDEB0E4AA992}"/>
            </c:ext>
          </c:extLst>
        </c:ser>
        <c:ser>
          <c:idx val="2"/>
          <c:order val="2"/>
          <c:tx>
            <c:strRef>
              <c:f>'Kuvaajien tiedot'!$A$6</c:f>
              <c:strCache>
                <c:ptCount val="1"/>
                <c:pt idx="0">
                  <c:v>A5 työmaatoiminnot</c:v>
                </c:pt>
              </c:strCache>
            </c:strRef>
          </c:tx>
          <c:spPr>
            <a:solidFill>
              <a:schemeClr val="bg1">
                <a:lumMod val="65000"/>
              </a:schemeClr>
            </a:solidFill>
            <a:ln w="9525" cap="flat" cmpd="sng" algn="ctr">
              <a:solidFill>
                <a:schemeClr val="bg1"/>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'Kuvaajien tiedot'!$B$6</c:f>
              <c:numCache>
                <c:formatCode>General</c:formatCode>
                <c:ptCount val="1"/>
                <c:pt idx="0">
                  <c:v>0</c:v>
                </c:pt>
              </c:numCache>
            </c:numRef>
          </c:val>
          <c:extLst>
            <c:ext xmlns:c16="http://schemas.microsoft.com/office/drawing/2014/chart" uri="{C3380CC4-5D6E-409C-BE32-E72D297353CC}">
              <c16:uniqueId val="{00000002-F59E-47C9-97BB-EDEB0E4AA992}"/>
            </c:ext>
          </c:extLst>
        </c:ser>
        <c:ser>
          <c:idx val="3"/>
          <c:order val="3"/>
          <c:tx>
            <c:strRef>
              <c:f>'Kuvaajien tiedot'!$A$7</c:f>
              <c:strCache>
                <c:ptCount val="1"/>
                <c:pt idx="0">
                  <c:v>B4 rakennustuotteiden vaihdot</c:v>
                </c:pt>
              </c:strCache>
            </c:strRef>
          </c:tx>
          <c:spPr>
            <a:solidFill>
              <a:schemeClr val="accent4"/>
            </a:solidFill>
            <a:ln w="9525" cap="flat" cmpd="sng" algn="ctr">
              <a:solidFill>
                <a:schemeClr val="bg1"/>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'Kuvaajien tiedot'!$B$7</c:f>
              <c:numCache>
                <c:formatCode>General</c:formatCode>
                <c:ptCount val="1"/>
                <c:pt idx="0">
                  <c:v>0</c:v>
                </c:pt>
              </c:numCache>
            </c:numRef>
          </c:val>
          <c:extLst>
            <c:ext xmlns:c16="http://schemas.microsoft.com/office/drawing/2014/chart" uri="{C3380CC4-5D6E-409C-BE32-E72D297353CC}">
              <c16:uniqueId val="{00000003-F59E-47C9-97BB-EDEB0E4AA992}"/>
            </c:ext>
          </c:extLst>
        </c:ser>
        <c:ser>
          <c:idx val="4"/>
          <c:order val="4"/>
          <c:tx>
            <c:strRef>
              <c:f>'Kuvaajien tiedot'!$A$8</c:f>
              <c:strCache>
                <c:ptCount val="1"/>
                <c:pt idx="0">
                  <c:v>B6 energian käyttö</c:v>
                </c:pt>
              </c:strCache>
            </c:strRef>
          </c:tx>
          <c:spPr>
            <a:solidFill>
              <a:schemeClr val="accent6"/>
            </a:solidFill>
            <a:ln w="9525" cap="flat" cmpd="sng" algn="ctr">
              <a:solidFill>
                <a:schemeClr val="bg1"/>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'Kuvaajien tiedot'!$B$8</c:f>
              <c:numCache>
                <c:formatCode>General</c:formatCode>
                <c:ptCount val="1"/>
                <c:pt idx="0">
                  <c:v>0</c:v>
                </c:pt>
              </c:numCache>
            </c:numRef>
          </c:val>
          <c:extLst>
            <c:ext xmlns:c16="http://schemas.microsoft.com/office/drawing/2014/chart" uri="{C3380CC4-5D6E-409C-BE32-E72D297353CC}">
              <c16:uniqueId val="{00000004-F59E-47C9-97BB-EDEB0E4AA992}"/>
            </c:ext>
          </c:extLst>
        </c:ser>
        <c:ser>
          <c:idx val="5"/>
          <c:order val="5"/>
          <c:tx>
            <c:strRef>
              <c:f>'Kuvaajien tiedot'!$A$9</c:f>
              <c:strCache>
                <c:ptCount val="1"/>
                <c:pt idx="0">
                  <c:v>C1 - C4 Purkutyöt, -jätteenkuljetus ja -jätehuolto</c:v>
                </c:pt>
              </c:strCache>
            </c:strRef>
          </c:tx>
          <c:spPr>
            <a:solidFill>
              <a:schemeClr val="bg2">
                <a:lumMod val="50000"/>
              </a:schemeClr>
            </a:solidFill>
            <a:ln w="9525" cap="flat" cmpd="sng" algn="ctr">
              <a:solidFill>
                <a:schemeClr val="bg1"/>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'Kuvaajien tiedot'!$B$9</c:f>
              <c:numCache>
                <c:formatCode>General</c:formatCode>
                <c:ptCount val="1"/>
                <c:pt idx="0">
                  <c:v>0</c:v>
                </c:pt>
              </c:numCache>
            </c:numRef>
          </c:val>
          <c:extLst>
            <c:ext xmlns:c16="http://schemas.microsoft.com/office/drawing/2014/chart" uri="{C3380CC4-5D6E-409C-BE32-E72D297353CC}">
              <c16:uniqueId val="{00000005-F59E-47C9-97BB-EDEB0E4AA992}"/>
            </c:ext>
          </c:extLst>
        </c:ser>
        <c:dLbls>
          <c:showLegendKey val="0"/>
          <c:showVal val="1"/>
          <c:showCatName val="0"/>
          <c:showSerName val="0"/>
          <c:showPercent val="0"/>
          <c:showBubbleSize val="0"/>
        </c:dLbls>
        <c:gapWidth val="150"/>
        <c:overlap val="100"/>
        <c:axId val="1103930848"/>
        <c:axId val="1028233888"/>
      </c:barChart>
      <c:catAx>
        <c:axId val="1103930848"/>
        <c:scaling>
          <c:orientation val="minMax"/>
        </c:scaling>
        <c:delete val="1"/>
        <c:axPos val="b"/>
        <c:numFmt formatCode="General" sourceLinked="1"/>
        <c:majorTickMark val="none"/>
        <c:minorTickMark val="none"/>
        <c:tickLblPos val="nextTo"/>
        <c:crossAx val="1028233888"/>
        <c:crosses val="autoZero"/>
        <c:auto val="1"/>
        <c:lblAlgn val="ctr"/>
        <c:lblOffset val="100"/>
        <c:noMultiLvlLbl val="0"/>
      </c:catAx>
      <c:valAx>
        <c:axId val="10282338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solidFill>
                    <a:latin typeface="+mn-lt"/>
                    <a:ea typeface="+mn-ea"/>
                    <a:cs typeface="+mn-cs"/>
                  </a:defRPr>
                </a:pPr>
                <a:r>
                  <a:rPr lang="fi-FI" cap="none" baseline="0">
                    <a:solidFill>
                      <a:schemeClr val="tx1"/>
                    </a:solidFill>
                  </a:rPr>
                  <a:t>kgCO</a:t>
                </a:r>
                <a:r>
                  <a:rPr lang="fi-FI" cap="none" baseline="-25000">
                    <a:solidFill>
                      <a:schemeClr val="tx1"/>
                    </a:solidFill>
                  </a:rPr>
                  <a:t>2</a:t>
                </a:r>
                <a:r>
                  <a:rPr lang="fi-FI" cap="none" baseline="0">
                    <a:solidFill>
                      <a:schemeClr val="tx1"/>
                    </a:solidFill>
                  </a:rPr>
                  <a:t>e/m</a:t>
                </a:r>
                <a:r>
                  <a:rPr lang="fi-FI" cap="none" baseline="30000">
                    <a:solidFill>
                      <a:schemeClr val="tx1"/>
                    </a:solidFill>
                  </a:rPr>
                  <a:t>2</a:t>
                </a:r>
                <a:r>
                  <a:rPr lang="fi-FI" cap="none" baseline="0">
                    <a:solidFill>
                      <a:schemeClr val="tx1"/>
                    </a:solidFill>
                  </a:rPr>
                  <a:t>/a</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solidFill>
                  <a:latin typeface="+mn-lt"/>
                  <a:ea typeface="+mn-ea"/>
                  <a:cs typeface="+mn-cs"/>
                </a:defRPr>
              </a:pPr>
              <a:endParaRPr lang="fi-FI"/>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fi-FI"/>
          </a:p>
        </c:txPr>
        <c:crossAx val="1103930848"/>
        <c:crosses val="autoZero"/>
        <c:crossBetween val="between"/>
      </c:valAx>
      <c:spPr>
        <a:noFill/>
        <a:ln>
          <a:noFill/>
        </a:ln>
        <a:effectLst/>
      </c:spPr>
    </c:plotArea>
    <c:legend>
      <c:legendPos val="b"/>
      <c:layout>
        <c:manualLayout>
          <c:xMode val="edge"/>
          <c:yMode val="edge"/>
          <c:x val="4.5117723458928061E-2"/>
          <c:y val="0.73831719558435016"/>
          <c:w val="0.95124581309761358"/>
          <c:h val="0.2616828044156497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fi-FI"/>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fi-FI"/>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fi-FI" sz="1100" b="1"/>
              <a:t>Kuvaaja 2. Rakennuspaikan</a:t>
            </a:r>
            <a:r>
              <a:rPr lang="fi-FI" sz="1100" b="1" baseline="0"/>
              <a:t> ja rakennuksen hiilijalanjälki vaiheissa </a:t>
            </a:r>
            <a:r>
              <a:rPr lang="fi-FI" sz="1100" b="1"/>
              <a:t>A1-A3 ja B4 rakennusosittain, kg CO</a:t>
            </a:r>
            <a:r>
              <a:rPr lang="fi-FI" sz="1100" b="1" baseline="-25000"/>
              <a:t>2</a:t>
            </a:r>
            <a:r>
              <a:rPr lang="fi-FI" sz="1100" b="1"/>
              <a:t>e/m</a:t>
            </a:r>
            <a:r>
              <a:rPr lang="fi-FI" sz="1100" b="1" baseline="30000"/>
              <a:t>2</a:t>
            </a:r>
            <a:endParaRPr lang="fi-FI" sz="1100" b="1"/>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stacked"/>
        <c:varyColors val="0"/>
        <c:ser>
          <c:idx val="0"/>
          <c:order val="0"/>
          <c:tx>
            <c:v>A1 -A3 Tuotteiden valmistus</c:v>
          </c:tx>
          <c:spPr>
            <a:solidFill>
              <a:schemeClr val="accent1"/>
            </a:solidFill>
            <a:ln>
              <a:solidFill>
                <a:schemeClr val="bg1"/>
              </a:solidFill>
            </a:ln>
            <a:effectLst/>
          </c:spPr>
          <c:invertIfNegative val="0"/>
          <c:cat>
            <c:strRef>
              <c:f>'Kuvaajien tiedot'!$A$13:$A$45</c:f>
              <c:strCache>
                <c:ptCount val="33"/>
                <c:pt idx="0">
                  <c:v>1.1.1 Maaosat</c:v>
                </c:pt>
                <c:pt idx="1">
                  <c:v>1.1.2 Tuennat ja vahvistukset </c:v>
                </c:pt>
                <c:pt idx="2">
                  <c:v>1.1.3 Tontin päällysteet    </c:v>
                </c:pt>
                <c:pt idx="3">
                  <c:v>1.1.5 Alueen rakenteet    </c:v>
                </c:pt>
                <c:pt idx="4">
                  <c:v>1.2.1 Perustukset  </c:v>
                </c:pt>
                <c:pt idx="5">
                  <c:v>1.2.2 Alapohjat </c:v>
                </c:pt>
                <c:pt idx="6">
                  <c:v>1.2.3.1 Runko: Väestönsuojat</c:v>
                </c:pt>
                <c:pt idx="7">
                  <c:v>1.2.3.2 Runko: Kantavat seinät</c:v>
                </c:pt>
                <c:pt idx="8">
                  <c:v>1.2.3.3 Runko: Pilarit</c:v>
                </c:pt>
                <c:pt idx="9">
                  <c:v>1.2.3.4 Runko: Palkit </c:v>
                </c:pt>
                <c:pt idx="10">
                  <c:v>1.2.3.5 Runko: Välipohjat</c:v>
                </c:pt>
                <c:pt idx="11">
                  <c:v>1.2.3.6 Runko: Yläpohjat   </c:v>
                </c:pt>
                <c:pt idx="12">
                  <c:v>1.2.3.7 Runko: Runkoportaat</c:v>
                </c:pt>
                <c:pt idx="13">
                  <c:v>1.2.4.1 Julkisivu: Ulkoseinät </c:v>
                </c:pt>
                <c:pt idx="14">
                  <c:v>1.2.4.2 Julkisivu: Ikkunat </c:v>
                </c:pt>
                <c:pt idx="15">
                  <c:v>1.2.4.3 Julkisivu: Ulko-ovet </c:v>
                </c:pt>
                <c:pt idx="16">
                  <c:v>1.2.5 Ulkotasot ja parvekkeet</c:v>
                </c:pt>
                <c:pt idx="17">
                  <c:v>1.2.6 Kattorakenteet</c:v>
                </c:pt>
                <c:pt idx="18">
                  <c:v>1.3.1 Tilan jako-osat (väliseinät, ovet, portaat) </c:v>
                </c:pt>
                <c:pt idx="19">
                  <c:v>1.3.2 Tilapinnat (lattiat, sisäkatot, seinät)</c:v>
                </c:pt>
                <c:pt idx="20">
                  <c:v>1.3.3 Tilavarusteet (kiintokalusteet, keittiölaitteet) </c:v>
                </c:pt>
                <c:pt idx="21">
                  <c:v>1.3.4.2 Hormit ja tulisijat     </c:v>
                </c:pt>
                <c:pt idx="22">
                  <c:v>1.3.5 Tilaelementit (mm. kylpyhuonemoduulit)</c:v>
                </c:pt>
                <c:pt idx="23">
                  <c:v>Talotekniikka</c:v>
                </c:pt>
                <c:pt idx="24">
                  <c:v>Sähköjärjestelmät</c:v>
                </c:pt>
                <c:pt idx="25">
                  <c:v>Käyttövesijärjestelmät</c:v>
                </c:pt>
                <c:pt idx="26">
                  <c:v>Viemärijärjestelmät</c:v>
                </c:pt>
                <c:pt idx="27">
                  <c:v>Ilmanvaihtojärjestelmät</c:v>
                </c:pt>
                <c:pt idx="28">
                  <c:v>Lämmitysjärjestelmät</c:v>
                </c:pt>
                <c:pt idx="29">
                  <c:v>Jäähdytysjärjestelmät</c:v>
                </c:pt>
                <c:pt idx="30">
                  <c:v>Palontorjuntajärjestelmä</c:v>
                </c:pt>
                <c:pt idx="31">
                  <c:v>Siirto-osat (hissit ja liukuportaat)</c:v>
                </c:pt>
                <c:pt idx="32">
                  <c:v>Sähkön tuotantojärjestelmät ja -laitteistot</c:v>
                </c:pt>
              </c:strCache>
            </c:strRef>
          </c:cat>
          <c:val>
            <c:numRef>
              <c:f>'Kuvaajien tiedot'!$B$13:$B$45</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B956-461C-941F-FE7C0E50F4F6}"/>
            </c:ext>
          </c:extLst>
        </c:ser>
        <c:ser>
          <c:idx val="1"/>
          <c:order val="1"/>
          <c:tx>
            <c:v>B4 Rakennustuotteiden vaihdot</c:v>
          </c:tx>
          <c:spPr>
            <a:solidFill>
              <a:schemeClr val="accent4"/>
            </a:solidFill>
            <a:ln>
              <a:solidFill>
                <a:schemeClr val="bg1"/>
              </a:solidFill>
            </a:ln>
            <a:effectLst/>
          </c:spPr>
          <c:invertIfNegative val="0"/>
          <c:cat>
            <c:strRef>
              <c:f>'Kuvaajien tiedot'!$A$13:$A$45</c:f>
              <c:strCache>
                <c:ptCount val="33"/>
                <c:pt idx="0">
                  <c:v>1.1.1 Maaosat</c:v>
                </c:pt>
                <c:pt idx="1">
                  <c:v>1.1.2 Tuennat ja vahvistukset </c:v>
                </c:pt>
                <c:pt idx="2">
                  <c:v>1.1.3 Tontin päällysteet    </c:v>
                </c:pt>
                <c:pt idx="3">
                  <c:v>1.1.5 Alueen rakenteet    </c:v>
                </c:pt>
                <c:pt idx="4">
                  <c:v>1.2.1 Perustukset  </c:v>
                </c:pt>
                <c:pt idx="5">
                  <c:v>1.2.2 Alapohjat </c:v>
                </c:pt>
                <c:pt idx="6">
                  <c:v>1.2.3.1 Runko: Väestönsuojat</c:v>
                </c:pt>
                <c:pt idx="7">
                  <c:v>1.2.3.2 Runko: Kantavat seinät</c:v>
                </c:pt>
                <c:pt idx="8">
                  <c:v>1.2.3.3 Runko: Pilarit</c:v>
                </c:pt>
                <c:pt idx="9">
                  <c:v>1.2.3.4 Runko: Palkit </c:v>
                </c:pt>
                <c:pt idx="10">
                  <c:v>1.2.3.5 Runko: Välipohjat</c:v>
                </c:pt>
                <c:pt idx="11">
                  <c:v>1.2.3.6 Runko: Yläpohjat   </c:v>
                </c:pt>
                <c:pt idx="12">
                  <c:v>1.2.3.7 Runko: Runkoportaat</c:v>
                </c:pt>
                <c:pt idx="13">
                  <c:v>1.2.4.1 Julkisivu: Ulkoseinät </c:v>
                </c:pt>
                <c:pt idx="14">
                  <c:v>1.2.4.2 Julkisivu: Ikkunat </c:v>
                </c:pt>
                <c:pt idx="15">
                  <c:v>1.2.4.3 Julkisivu: Ulko-ovet </c:v>
                </c:pt>
                <c:pt idx="16">
                  <c:v>1.2.5 Ulkotasot ja parvekkeet</c:v>
                </c:pt>
                <c:pt idx="17">
                  <c:v>1.2.6 Kattorakenteet</c:v>
                </c:pt>
                <c:pt idx="18">
                  <c:v>1.3.1 Tilan jako-osat (väliseinät, ovet, portaat) </c:v>
                </c:pt>
                <c:pt idx="19">
                  <c:v>1.3.2 Tilapinnat (lattiat, sisäkatot, seinät)</c:v>
                </c:pt>
                <c:pt idx="20">
                  <c:v>1.3.3 Tilavarusteet (kiintokalusteet, keittiölaitteet) </c:v>
                </c:pt>
                <c:pt idx="21">
                  <c:v>1.3.4.2 Hormit ja tulisijat     </c:v>
                </c:pt>
                <c:pt idx="22">
                  <c:v>1.3.5 Tilaelementit (mm. kylpyhuonemoduulit)</c:v>
                </c:pt>
                <c:pt idx="23">
                  <c:v>Talotekniikka</c:v>
                </c:pt>
                <c:pt idx="24">
                  <c:v>Sähköjärjestelmät</c:v>
                </c:pt>
                <c:pt idx="25">
                  <c:v>Käyttövesijärjestelmät</c:v>
                </c:pt>
                <c:pt idx="26">
                  <c:v>Viemärijärjestelmät</c:v>
                </c:pt>
                <c:pt idx="27">
                  <c:v>Ilmanvaihtojärjestelmät</c:v>
                </c:pt>
                <c:pt idx="28">
                  <c:v>Lämmitysjärjestelmät</c:v>
                </c:pt>
                <c:pt idx="29">
                  <c:v>Jäähdytysjärjestelmät</c:v>
                </c:pt>
                <c:pt idx="30">
                  <c:v>Palontorjuntajärjestelmä</c:v>
                </c:pt>
                <c:pt idx="31">
                  <c:v>Siirto-osat (hissit ja liukuportaat)</c:v>
                </c:pt>
                <c:pt idx="32">
                  <c:v>Sähkön tuotantojärjestelmät ja -laitteistot</c:v>
                </c:pt>
              </c:strCache>
            </c:strRef>
          </c:cat>
          <c:val>
            <c:numRef>
              <c:f>'Kuvaajien tiedot'!$C$13:$C$45</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B956-461C-941F-FE7C0E50F4F6}"/>
            </c:ext>
          </c:extLst>
        </c:ser>
        <c:dLbls>
          <c:showLegendKey val="0"/>
          <c:showVal val="0"/>
          <c:showCatName val="0"/>
          <c:showSerName val="0"/>
          <c:showPercent val="0"/>
          <c:showBubbleSize val="0"/>
        </c:dLbls>
        <c:gapWidth val="219"/>
        <c:overlap val="100"/>
        <c:axId val="671091408"/>
        <c:axId val="698465808"/>
      </c:barChart>
      <c:catAx>
        <c:axId val="671091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i-FI"/>
          </a:p>
        </c:txPr>
        <c:crossAx val="698465808"/>
        <c:crosses val="autoZero"/>
        <c:auto val="1"/>
        <c:lblAlgn val="ctr"/>
        <c:lblOffset val="100"/>
        <c:noMultiLvlLbl val="0"/>
      </c:catAx>
      <c:valAx>
        <c:axId val="6984658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i-FI" sz="1000" b="1" i="0" u="none" strike="noStrike" kern="1200" baseline="0">
                    <a:solidFill>
                      <a:sysClr val="windowText" lastClr="000000">
                        <a:lumMod val="65000"/>
                        <a:lumOff val="35000"/>
                      </a:sysClr>
                    </a:solidFill>
                  </a:rPr>
                  <a:t>kg CO</a:t>
                </a:r>
                <a:r>
                  <a:rPr lang="fi-FI" sz="1000" b="1" i="0" u="none" strike="noStrike" kern="1200" baseline="-25000">
                    <a:solidFill>
                      <a:sysClr val="windowText" lastClr="000000">
                        <a:lumMod val="65000"/>
                        <a:lumOff val="35000"/>
                      </a:sysClr>
                    </a:solidFill>
                  </a:rPr>
                  <a:t>2</a:t>
                </a:r>
                <a:r>
                  <a:rPr lang="fi-FI" sz="1000" b="1" i="0" u="none" strike="noStrike" kern="1200" baseline="0">
                    <a:solidFill>
                      <a:sysClr val="windowText" lastClr="000000">
                        <a:lumMod val="65000"/>
                        <a:lumOff val="35000"/>
                      </a:sysClr>
                    </a:solidFill>
                  </a:rPr>
                  <a:t>e/m</a:t>
                </a:r>
                <a:r>
                  <a:rPr lang="fi-FI" sz="1000" b="1" i="0" u="none" strike="noStrike" kern="1200" baseline="30000">
                    <a:solidFill>
                      <a:sysClr val="windowText" lastClr="000000">
                        <a:lumMod val="65000"/>
                        <a:lumOff val="35000"/>
                      </a:sysClr>
                    </a:solidFill>
                  </a:rPr>
                  <a:t>2</a:t>
                </a:r>
                <a:endParaRPr lang="en-GB"/>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GB"/>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67109140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fi-FI"/>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fi-FI" b="1"/>
              <a:t>Elinkaaren</a:t>
            </a:r>
            <a:r>
              <a:rPr lang="fi-FI" b="1" baseline="0"/>
              <a:t> vaiheet </a:t>
            </a:r>
            <a:r>
              <a:rPr lang="fi-FI" b="1"/>
              <a:t>A1-A3 ja B4 Rakennusosittain kgCO2e/m2,a </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stacked"/>
        <c:varyColors val="0"/>
        <c:ser>
          <c:idx val="0"/>
          <c:order val="0"/>
          <c:tx>
            <c:v>A1 -A3 Tuotteiden valmistus</c:v>
          </c:tx>
          <c:spPr>
            <a:solidFill>
              <a:schemeClr val="accent1"/>
            </a:solidFill>
            <a:ln>
              <a:noFill/>
            </a:ln>
            <a:effectLst/>
          </c:spPr>
          <c:invertIfNegative val="0"/>
          <c:cat>
            <c:strRef>
              <c:f>'Kuvaajien tiedot'!$A$13:$A$45</c:f>
              <c:strCache>
                <c:ptCount val="33"/>
                <c:pt idx="0">
                  <c:v>1.1.1 Maaosat</c:v>
                </c:pt>
                <c:pt idx="1">
                  <c:v>1.1.2 Tuennat ja vahvistukset </c:v>
                </c:pt>
                <c:pt idx="2">
                  <c:v>1.1.3 Tontin päällysteet    </c:v>
                </c:pt>
                <c:pt idx="3">
                  <c:v>1.1.5 Alueen rakenteet    </c:v>
                </c:pt>
                <c:pt idx="4">
                  <c:v>1.2.1 Perustukset  </c:v>
                </c:pt>
                <c:pt idx="5">
                  <c:v>1.2.2 Alapohjat </c:v>
                </c:pt>
                <c:pt idx="6">
                  <c:v>1.2.3.1 Runko: Väestönsuojat</c:v>
                </c:pt>
                <c:pt idx="7">
                  <c:v>1.2.3.2 Runko: Kantavat seinät</c:v>
                </c:pt>
                <c:pt idx="8">
                  <c:v>1.2.3.3 Runko: Pilarit</c:v>
                </c:pt>
                <c:pt idx="9">
                  <c:v>1.2.3.4 Runko: Palkit </c:v>
                </c:pt>
                <c:pt idx="10">
                  <c:v>1.2.3.5 Runko: Välipohjat</c:v>
                </c:pt>
                <c:pt idx="11">
                  <c:v>1.2.3.6 Runko: Yläpohjat   </c:v>
                </c:pt>
                <c:pt idx="12">
                  <c:v>1.2.3.7 Runko: Runkoportaat</c:v>
                </c:pt>
                <c:pt idx="13">
                  <c:v>1.2.4.1 Julkisivu: Ulkoseinät </c:v>
                </c:pt>
                <c:pt idx="14">
                  <c:v>1.2.4.2 Julkisivu: Ikkunat </c:v>
                </c:pt>
                <c:pt idx="15">
                  <c:v>1.2.4.3 Julkisivu: Ulko-ovet </c:v>
                </c:pt>
                <c:pt idx="16">
                  <c:v>1.2.5 Ulkotasot ja parvekkeet</c:v>
                </c:pt>
                <c:pt idx="17">
                  <c:v>1.2.6 Kattorakenteet</c:v>
                </c:pt>
                <c:pt idx="18">
                  <c:v>1.3.1 Tilan jako-osat (väliseinät, ovet, portaat) </c:v>
                </c:pt>
                <c:pt idx="19">
                  <c:v>1.3.2 Tilapinnat (lattiat, sisäkatot, seinät)</c:v>
                </c:pt>
                <c:pt idx="20">
                  <c:v>1.3.3 Tilavarusteet (kiintokalusteet, keittiölaitteet) </c:v>
                </c:pt>
                <c:pt idx="21">
                  <c:v>1.3.4.2 Hormit ja tulisijat     </c:v>
                </c:pt>
                <c:pt idx="22">
                  <c:v>1.3.5 Tilaelementit (mm. kylpyhuonemoduulit)</c:v>
                </c:pt>
                <c:pt idx="23">
                  <c:v>Talotekniikka</c:v>
                </c:pt>
                <c:pt idx="24">
                  <c:v>Sähköjärjestelmät</c:v>
                </c:pt>
                <c:pt idx="25">
                  <c:v>Käyttövesijärjestelmät</c:v>
                </c:pt>
                <c:pt idx="26">
                  <c:v>Viemärijärjestelmät</c:v>
                </c:pt>
                <c:pt idx="27">
                  <c:v>Ilmanvaihtojärjestelmät</c:v>
                </c:pt>
                <c:pt idx="28">
                  <c:v>Lämmitysjärjestelmät</c:v>
                </c:pt>
                <c:pt idx="29">
                  <c:v>Jäähdytysjärjestelmät</c:v>
                </c:pt>
                <c:pt idx="30">
                  <c:v>Palontorjuntajärjestelmä</c:v>
                </c:pt>
                <c:pt idx="31">
                  <c:v>Siirto-osat (hissit ja liukuportaat)</c:v>
                </c:pt>
                <c:pt idx="32">
                  <c:v>Sähkön tuotantojärjestelmät ja -laitteistot</c:v>
                </c:pt>
              </c:strCache>
            </c:strRef>
          </c:cat>
          <c:val>
            <c:numRef>
              <c:f>'Kuvaajien tiedot'!$B$13:$B$45</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BA0A-4448-B837-4BAF6A553C47}"/>
            </c:ext>
          </c:extLst>
        </c:ser>
        <c:ser>
          <c:idx val="1"/>
          <c:order val="1"/>
          <c:tx>
            <c:v>B4 Rakennustuotteiden vaihdot</c:v>
          </c:tx>
          <c:spPr>
            <a:solidFill>
              <a:schemeClr val="accent2"/>
            </a:solidFill>
            <a:ln>
              <a:noFill/>
            </a:ln>
            <a:effectLst/>
          </c:spPr>
          <c:invertIfNegative val="0"/>
          <c:cat>
            <c:strRef>
              <c:f>'Kuvaajien tiedot'!$A$13:$A$45</c:f>
              <c:strCache>
                <c:ptCount val="33"/>
                <c:pt idx="0">
                  <c:v>1.1.1 Maaosat</c:v>
                </c:pt>
                <c:pt idx="1">
                  <c:v>1.1.2 Tuennat ja vahvistukset </c:v>
                </c:pt>
                <c:pt idx="2">
                  <c:v>1.1.3 Tontin päällysteet    </c:v>
                </c:pt>
                <c:pt idx="3">
                  <c:v>1.1.5 Alueen rakenteet    </c:v>
                </c:pt>
                <c:pt idx="4">
                  <c:v>1.2.1 Perustukset  </c:v>
                </c:pt>
                <c:pt idx="5">
                  <c:v>1.2.2 Alapohjat </c:v>
                </c:pt>
                <c:pt idx="6">
                  <c:v>1.2.3.1 Runko: Väestönsuojat</c:v>
                </c:pt>
                <c:pt idx="7">
                  <c:v>1.2.3.2 Runko: Kantavat seinät</c:v>
                </c:pt>
                <c:pt idx="8">
                  <c:v>1.2.3.3 Runko: Pilarit</c:v>
                </c:pt>
                <c:pt idx="9">
                  <c:v>1.2.3.4 Runko: Palkit </c:v>
                </c:pt>
                <c:pt idx="10">
                  <c:v>1.2.3.5 Runko: Välipohjat</c:v>
                </c:pt>
                <c:pt idx="11">
                  <c:v>1.2.3.6 Runko: Yläpohjat   </c:v>
                </c:pt>
                <c:pt idx="12">
                  <c:v>1.2.3.7 Runko: Runkoportaat</c:v>
                </c:pt>
                <c:pt idx="13">
                  <c:v>1.2.4.1 Julkisivu: Ulkoseinät </c:v>
                </c:pt>
                <c:pt idx="14">
                  <c:v>1.2.4.2 Julkisivu: Ikkunat </c:v>
                </c:pt>
                <c:pt idx="15">
                  <c:v>1.2.4.3 Julkisivu: Ulko-ovet </c:v>
                </c:pt>
                <c:pt idx="16">
                  <c:v>1.2.5 Ulkotasot ja parvekkeet</c:v>
                </c:pt>
                <c:pt idx="17">
                  <c:v>1.2.6 Kattorakenteet</c:v>
                </c:pt>
                <c:pt idx="18">
                  <c:v>1.3.1 Tilan jako-osat (väliseinät, ovet, portaat) </c:v>
                </c:pt>
                <c:pt idx="19">
                  <c:v>1.3.2 Tilapinnat (lattiat, sisäkatot, seinät)</c:v>
                </c:pt>
                <c:pt idx="20">
                  <c:v>1.3.3 Tilavarusteet (kiintokalusteet, keittiölaitteet) </c:v>
                </c:pt>
                <c:pt idx="21">
                  <c:v>1.3.4.2 Hormit ja tulisijat     </c:v>
                </c:pt>
                <c:pt idx="22">
                  <c:v>1.3.5 Tilaelementit (mm. kylpyhuonemoduulit)</c:v>
                </c:pt>
                <c:pt idx="23">
                  <c:v>Talotekniikka</c:v>
                </c:pt>
                <c:pt idx="24">
                  <c:v>Sähköjärjestelmät</c:v>
                </c:pt>
                <c:pt idx="25">
                  <c:v>Käyttövesijärjestelmät</c:v>
                </c:pt>
                <c:pt idx="26">
                  <c:v>Viemärijärjestelmät</c:v>
                </c:pt>
                <c:pt idx="27">
                  <c:v>Ilmanvaihtojärjestelmät</c:v>
                </c:pt>
                <c:pt idx="28">
                  <c:v>Lämmitysjärjestelmät</c:v>
                </c:pt>
                <c:pt idx="29">
                  <c:v>Jäähdytysjärjestelmät</c:v>
                </c:pt>
                <c:pt idx="30">
                  <c:v>Palontorjuntajärjestelmä</c:v>
                </c:pt>
                <c:pt idx="31">
                  <c:v>Siirto-osat (hissit ja liukuportaat)</c:v>
                </c:pt>
                <c:pt idx="32">
                  <c:v>Sähkön tuotantojärjestelmät ja -laitteistot</c:v>
                </c:pt>
              </c:strCache>
            </c:strRef>
          </c:cat>
          <c:val>
            <c:numRef>
              <c:f>'Kuvaajien tiedot'!$C$13:$C$45</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BA0A-4448-B837-4BAF6A553C47}"/>
            </c:ext>
          </c:extLst>
        </c:ser>
        <c:dLbls>
          <c:showLegendKey val="0"/>
          <c:showVal val="0"/>
          <c:showCatName val="0"/>
          <c:showSerName val="0"/>
          <c:showPercent val="0"/>
          <c:showBubbleSize val="0"/>
        </c:dLbls>
        <c:gapWidth val="219"/>
        <c:overlap val="100"/>
        <c:axId val="671091408"/>
        <c:axId val="698465808"/>
      </c:barChart>
      <c:catAx>
        <c:axId val="671091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i-FI"/>
          </a:p>
        </c:txPr>
        <c:crossAx val="698465808"/>
        <c:crosses val="autoZero"/>
        <c:auto val="1"/>
        <c:lblAlgn val="ctr"/>
        <c:lblOffset val="100"/>
        <c:noMultiLvlLbl val="0"/>
      </c:catAx>
      <c:valAx>
        <c:axId val="69846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67109140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2</xdr:col>
      <xdr:colOff>561975</xdr:colOff>
      <xdr:row>60</xdr:row>
      <xdr:rowOff>66675</xdr:rowOff>
    </xdr:from>
    <xdr:to>
      <xdr:col>6</xdr:col>
      <xdr:colOff>571500</xdr:colOff>
      <xdr:row>63</xdr:row>
      <xdr:rowOff>105385</xdr:rowOff>
    </xdr:to>
    <xdr:pic>
      <xdr:nvPicPr>
        <xdr:cNvPr id="5" name="Picture 4">
          <a:extLst>
            <a:ext uri="{FF2B5EF4-FFF2-40B4-BE49-F238E27FC236}">
              <a16:creationId xmlns:a16="http://schemas.microsoft.com/office/drawing/2014/main" id="{FF59FD9B-6447-433D-A984-8B2804AB74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0175" y="11410950"/>
          <a:ext cx="2447925" cy="581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44587</xdr:colOff>
      <xdr:row>0</xdr:row>
      <xdr:rowOff>177109</xdr:rowOff>
    </xdr:from>
    <xdr:to>
      <xdr:col>3</xdr:col>
      <xdr:colOff>26366</xdr:colOff>
      <xdr:row>3</xdr:row>
      <xdr:rowOff>152733</xdr:rowOff>
    </xdr:to>
    <xdr:pic>
      <xdr:nvPicPr>
        <xdr:cNvPr id="3" name="Picture 2">
          <a:extLst>
            <a:ext uri="{FF2B5EF4-FFF2-40B4-BE49-F238E27FC236}">
              <a16:creationId xmlns:a16="http://schemas.microsoft.com/office/drawing/2014/main" id="{F4A24E98-E5D0-4A3B-BDF9-CF8D3C3184C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4783" y="177109"/>
          <a:ext cx="1254125" cy="490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66675</xdr:colOff>
      <xdr:row>60</xdr:row>
      <xdr:rowOff>95250</xdr:rowOff>
    </xdr:from>
    <xdr:to>
      <xdr:col>2</xdr:col>
      <xdr:colOff>495300</xdr:colOff>
      <xdr:row>63</xdr:row>
      <xdr:rowOff>36419</xdr:rowOff>
    </xdr:to>
    <xdr:pic>
      <xdr:nvPicPr>
        <xdr:cNvPr id="2" name="Picture 1">
          <a:extLst>
            <a:ext uri="{FF2B5EF4-FFF2-40B4-BE49-F238E27FC236}">
              <a16:creationId xmlns:a16="http://schemas.microsoft.com/office/drawing/2014/main" id="{8709D2E3-C8CC-4B13-979A-C000920F6F3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11991975"/>
          <a:ext cx="1038225" cy="4840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1162050</xdr:colOff>
      <xdr:row>69</xdr:row>
      <xdr:rowOff>161925</xdr:rowOff>
    </xdr:from>
    <xdr:to>
      <xdr:col>3</xdr:col>
      <xdr:colOff>142875</xdr:colOff>
      <xdr:row>72</xdr:row>
      <xdr:rowOff>172060</xdr:rowOff>
    </xdr:to>
    <xdr:pic>
      <xdr:nvPicPr>
        <xdr:cNvPr id="2" name="Picture 1">
          <a:extLst>
            <a:ext uri="{FF2B5EF4-FFF2-40B4-BE49-F238E27FC236}">
              <a16:creationId xmlns:a16="http://schemas.microsoft.com/office/drawing/2014/main" id="{6F8AF214-6A9D-42A0-9EB4-8E9C760F9B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9700" y="19745325"/>
          <a:ext cx="2447925" cy="581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53144</xdr:colOff>
      <xdr:row>0</xdr:row>
      <xdr:rowOff>143015</xdr:rowOff>
    </xdr:from>
    <xdr:to>
      <xdr:col>1</xdr:col>
      <xdr:colOff>1313619</xdr:colOff>
      <xdr:row>3</xdr:row>
      <xdr:rowOff>68391</xdr:rowOff>
    </xdr:to>
    <xdr:pic>
      <xdr:nvPicPr>
        <xdr:cNvPr id="4" name="Picture 3">
          <a:extLst>
            <a:ext uri="{FF2B5EF4-FFF2-40B4-BE49-F238E27FC236}">
              <a16:creationId xmlns:a16="http://schemas.microsoft.com/office/drawing/2014/main" id="{D85A2EF0-B0D1-F458-37C6-8416225D519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1622" y="143015"/>
          <a:ext cx="1260475" cy="490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44450</xdr:colOff>
      <xdr:row>70</xdr:row>
      <xdr:rowOff>0</xdr:rowOff>
    </xdr:from>
    <xdr:to>
      <xdr:col>1</xdr:col>
      <xdr:colOff>1082675</xdr:colOff>
      <xdr:row>72</xdr:row>
      <xdr:rowOff>103094</xdr:rowOff>
    </xdr:to>
    <xdr:pic>
      <xdr:nvPicPr>
        <xdr:cNvPr id="8" name="Picture 7">
          <a:extLst>
            <a:ext uri="{FF2B5EF4-FFF2-40B4-BE49-F238E27FC236}">
              <a16:creationId xmlns:a16="http://schemas.microsoft.com/office/drawing/2014/main" id="{17B55380-765F-40E5-AF82-CF7E85B13E7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2100" y="19326225"/>
          <a:ext cx="1038225" cy="4840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1162050</xdr:colOff>
      <xdr:row>36</xdr:row>
      <xdr:rowOff>0</xdr:rowOff>
    </xdr:from>
    <xdr:to>
      <xdr:col>3</xdr:col>
      <xdr:colOff>142875</xdr:colOff>
      <xdr:row>39</xdr:row>
      <xdr:rowOff>38710</xdr:rowOff>
    </xdr:to>
    <xdr:pic>
      <xdr:nvPicPr>
        <xdr:cNvPr id="5" name="Picture 4">
          <a:extLst>
            <a:ext uri="{FF2B5EF4-FFF2-40B4-BE49-F238E27FC236}">
              <a16:creationId xmlns:a16="http://schemas.microsoft.com/office/drawing/2014/main" id="{9FA13815-D8C2-43DB-BDE4-DF72CA509C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9700" y="7515225"/>
          <a:ext cx="2447925" cy="581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49696</xdr:colOff>
      <xdr:row>0</xdr:row>
      <xdr:rowOff>140804</xdr:rowOff>
    </xdr:from>
    <xdr:to>
      <xdr:col>1</xdr:col>
      <xdr:colOff>1303821</xdr:colOff>
      <xdr:row>3</xdr:row>
      <xdr:rowOff>59830</xdr:rowOff>
    </xdr:to>
    <xdr:pic>
      <xdr:nvPicPr>
        <xdr:cNvPr id="2" name="Picture 1">
          <a:extLst>
            <a:ext uri="{FF2B5EF4-FFF2-40B4-BE49-F238E27FC236}">
              <a16:creationId xmlns:a16="http://schemas.microsoft.com/office/drawing/2014/main" id="{839C38FA-09D6-45B4-98C8-06A1A12F339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8174" y="140804"/>
          <a:ext cx="1260475" cy="490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44450</xdr:colOff>
      <xdr:row>36</xdr:row>
      <xdr:rowOff>0</xdr:rowOff>
    </xdr:from>
    <xdr:to>
      <xdr:col>1</xdr:col>
      <xdr:colOff>1082675</xdr:colOff>
      <xdr:row>38</xdr:row>
      <xdr:rowOff>144369</xdr:rowOff>
    </xdr:to>
    <xdr:pic>
      <xdr:nvPicPr>
        <xdr:cNvPr id="3" name="Picture 2">
          <a:extLst>
            <a:ext uri="{FF2B5EF4-FFF2-40B4-BE49-F238E27FC236}">
              <a16:creationId xmlns:a16="http://schemas.microsoft.com/office/drawing/2014/main" id="{B8D568E4-67CD-40AF-BBC8-C4100872782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04800" y="19440525"/>
          <a:ext cx="1035050" cy="4872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1162050</xdr:colOff>
      <xdr:row>47</xdr:row>
      <xdr:rowOff>142875</xdr:rowOff>
    </xdr:from>
    <xdr:to>
      <xdr:col>3</xdr:col>
      <xdr:colOff>581025</xdr:colOff>
      <xdr:row>51</xdr:row>
      <xdr:rowOff>76810</xdr:rowOff>
    </xdr:to>
    <xdr:pic>
      <xdr:nvPicPr>
        <xdr:cNvPr id="5" name="Picture 4">
          <a:extLst>
            <a:ext uri="{FF2B5EF4-FFF2-40B4-BE49-F238E27FC236}">
              <a16:creationId xmlns:a16="http://schemas.microsoft.com/office/drawing/2014/main" id="{A85360B5-0A25-445F-994C-D1AB06090F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9700" y="9296400"/>
          <a:ext cx="2447925" cy="581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49693</xdr:colOff>
      <xdr:row>0</xdr:row>
      <xdr:rowOff>140805</xdr:rowOff>
    </xdr:from>
    <xdr:to>
      <xdr:col>1</xdr:col>
      <xdr:colOff>1303818</xdr:colOff>
      <xdr:row>3</xdr:row>
      <xdr:rowOff>59831</xdr:rowOff>
    </xdr:to>
    <xdr:pic>
      <xdr:nvPicPr>
        <xdr:cNvPr id="3" name="Picture 2">
          <a:extLst>
            <a:ext uri="{FF2B5EF4-FFF2-40B4-BE49-F238E27FC236}">
              <a16:creationId xmlns:a16="http://schemas.microsoft.com/office/drawing/2014/main" id="{D226AF2B-C458-4303-8C24-1B566BDAE27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8171" y="140805"/>
          <a:ext cx="1260475" cy="490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44450</xdr:colOff>
      <xdr:row>48</xdr:row>
      <xdr:rowOff>0</xdr:rowOff>
    </xdr:from>
    <xdr:to>
      <xdr:col>1</xdr:col>
      <xdr:colOff>1082675</xdr:colOff>
      <xdr:row>51</xdr:row>
      <xdr:rowOff>1494</xdr:rowOff>
    </xdr:to>
    <xdr:pic>
      <xdr:nvPicPr>
        <xdr:cNvPr id="2" name="Picture 1">
          <a:extLst>
            <a:ext uri="{FF2B5EF4-FFF2-40B4-BE49-F238E27FC236}">
              <a16:creationId xmlns:a16="http://schemas.microsoft.com/office/drawing/2014/main" id="{84695189-BBEB-4ECA-8152-0E9F2137DB9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04800" y="7505700"/>
          <a:ext cx="1035050" cy="4840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1162050</xdr:colOff>
      <xdr:row>47</xdr:row>
      <xdr:rowOff>0</xdr:rowOff>
    </xdr:from>
    <xdr:to>
      <xdr:col>4</xdr:col>
      <xdr:colOff>95250</xdr:colOff>
      <xdr:row>50</xdr:row>
      <xdr:rowOff>38710</xdr:rowOff>
    </xdr:to>
    <xdr:pic>
      <xdr:nvPicPr>
        <xdr:cNvPr id="5" name="Picture 4">
          <a:extLst>
            <a:ext uri="{FF2B5EF4-FFF2-40B4-BE49-F238E27FC236}">
              <a16:creationId xmlns:a16="http://schemas.microsoft.com/office/drawing/2014/main" id="{03A4AFCC-D06E-03C1-EE5B-D7BC7CE204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9700" y="11934825"/>
          <a:ext cx="2447925" cy="581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49697</xdr:colOff>
      <xdr:row>0</xdr:row>
      <xdr:rowOff>140805</xdr:rowOff>
    </xdr:from>
    <xdr:to>
      <xdr:col>1</xdr:col>
      <xdr:colOff>1306997</xdr:colOff>
      <xdr:row>3</xdr:row>
      <xdr:rowOff>59831</xdr:rowOff>
    </xdr:to>
    <xdr:pic>
      <xdr:nvPicPr>
        <xdr:cNvPr id="2" name="Picture 1">
          <a:extLst>
            <a:ext uri="{FF2B5EF4-FFF2-40B4-BE49-F238E27FC236}">
              <a16:creationId xmlns:a16="http://schemas.microsoft.com/office/drawing/2014/main" id="{F53502EE-2898-42C2-B4C6-ED30BD5E6D3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347" y="140805"/>
          <a:ext cx="1260475" cy="490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44450</xdr:colOff>
      <xdr:row>47</xdr:row>
      <xdr:rowOff>0</xdr:rowOff>
    </xdr:from>
    <xdr:to>
      <xdr:col>1</xdr:col>
      <xdr:colOff>1082675</xdr:colOff>
      <xdr:row>49</xdr:row>
      <xdr:rowOff>144369</xdr:rowOff>
    </xdr:to>
    <xdr:pic>
      <xdr:nvPicPr>
        <xdr:cNvPr id="3" name="Picture 2">
          <a:extLst>
            <a:ext uri="{FF2B5EF4-FFF2-40B4-BE49-F238E27FC236}">
              <a16:creationId xmlns:a16="http://schemas.microsoft.com/office/drawing/2014/main" id="{4707D703-0EBE-4E0A-8AA4-9791F7BC146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4048125"/>
          <a:ext cx="1035050" cy="4840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1181100</xdr:colOff>
      <xdr:row>83</xdr:row>
      <xdr:rowOff>133350</xdr:rowOff>
    </xdr:from>
    <xdr:to>
      <xdr:col>3</xdr:col>
      <xdr:colOff>361950</xdr:colOff>
      <xdr:row>87</xdr:row>
      <xdr:rowOff>76810</xdr:rowOff>
    </xdr:to>
    <xdr:pic>
      <xdr:nvPicPr>
        <xdr:cNvPr id="5" name="Picture 4">
          <a:extLst>
            <a:ext uri="{FF2B5EF4-FFF2-40B4-BE49-F238E27FC236}">
              <a16:creationId xmlns:a16="http://schemas.microsoft.com/office/drawing/2014/main" id="{3142E501-E68E-488A-82DA-D24847012A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0" y="25126950"/>
          <a:ext cx="2447925" cy="581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412461</xdr:colOff>
      <xdr:row>7</xdr:row>
      <xdr:rowOff>112939</xdr:rowOff>
    </xdr:from>
    <xdr:to>
      <xdr:col>14</xdr:col>
      <xdr:colOff>39221</xdr:colOff>
      <xdr:row>31</xdr:row>
      <xdr:rowOff>571500</xdr:rowOff>
    </xdr:to>
    <xdr:graphicFrame macro="">
      <xdr:nvGraphicFramePr>
        <xdr:cNvPr id="23" name="Kaavio 2">
          <a:extLst>
            <a:ext uri="{FF2B5EF4-FFF2-40B4-BE49-F238E27FC236}">
              <a16:creationId xmlns:a16="http://schemas.microsoft.com/office/drawing/2014/main" id="{25E679A8-DABD-4662-A43B-78AB0C8580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411960</xdr:colOff>
      <xdr:row>32</xdr:row>
      <xdr:rowOff>380093</xdr:rowOff>
    </xdr:from>
    <xdr:to>
      <xdr:col>19</xdr:col>
      <xdr:colOff>1621611</xdr:colOff>
      <xdr:row>49</xdr:row>
      <xdr:rowOff>152152</xdr:rowOff>
    </xdr:to>
    <xdr:graphicFrame macro="">
      <xdr:nvGraphicFramePr>
        <xdr:cNvPr id="3" name="Kaavio 2">
          <a:extLst>
            <a:ext uri="{FF2B5EF4-FFF2-40B4-BE49-F238E27FC236}">
              <a16:creationId xmlns:a16="http://schemas.microsoft.com/office/drawing/2014/main" id="{CA0D43AC-5F2D-4395-840B-85E2898686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49697</xdr:colOff>
      <xdr:row>0</xdr:row>
      <xdr:rowOff>140805</xdr:rowOff>
    </xdr:from>
    <xdr:to>
      <xdr:col>1</xdr:col>
      <xdr:colOff>1306997</xdr:colOff>
      <xdr:row>3</xdr:row>
      <xdr:rowOff>59831</xdr:rowOff>
    </xdr:to>
    <xdr:pic>
      <xdr:nvPicPr>
        <xdr:cNvPr id="7" name="Picture 6">
          <a:extLst>
            <a:ext uri="{FF2B5EF4-FFF2-40B4-BE49-F238E27FC236}">
              <a16:creationId xmlns:a16="http://schemas.microsoft.com/office/drawing/2014/main" id="{6386FD96-132F-48E7-8B9B-D70C722005B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175" y="140805"/>
          <a:ext cx="1260475" cy="490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44450</xdr:colOff>
      <xdr:row>84</xdr:row>
      <xdr:rowOff>9524</xdr:rowOff>
    </xdr:from>
    <xdr:to>
      <xdr:col>1</xdr:col>
      <xdr:colOff>1141527</xdr:colOff>
      <xdr:row>87</xdr:row>
      <xdr:rowOff>38099</xdr:rowOff>
    </xdr:to>
    <xdr:pic>
      <xdr:nvPicPr>
        <xdr:cNvPr id="2" name="Picture 1">
          <a:extLst>
            <a:ext uri="{FF2B5EF4-FFF2-40B4-BE49-F238E27FC236}">
              <a16:creationId xmlns:a16="http://schemas.microsoft.com/office/drawing/2014/main" id="{1A335504-8992-4D6A-B601-11DBDC829CCB}"/>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92100" y="25165049"/>
          <a:ext cx="1097077"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17</xdr:row>
      <xdr:rowOff>133350</xdr:rowOff>
    </xdr:from>
    <xdr:to>
      <xdr:col>3</xdr:col>
      <xdr:colOff>752475</xdr:colOff>
      <xdr:row>20</xdr:row>
      <xdr:rowOff>172060</xdr:rowOff>
    </xdr:to>
    <xdr:pic>
      <xdr:nvPicPr>
        <xdr:cNvPr id="3" name="Picture 2">
          <a:extLst>
            <a:ext uri="{FF2B5EF4-FFF2-40B4-BE49-F238E27FC236}">
              <a16:creationId xmlns:a16="http://schemas.microsoft.com/office/drawing/2014/main" id="{2D2DA3D4-ED69-4281-B661-3C4F0F68C3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9700" y="3943350"/>
          <a:ext cx="2447925" cy="581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49697</xdr:colOff>
      <xdr:row>0</xdr:row>
      <xdr:rowOff>140805</xdr:rowOff>
    </xdr:from>
    <xdr:to>
      <xdr:col>2</xdr:col>
      <xdr:colOff>141772</xdr:colOff>
      <xdr:row>3</xdr:row>
      <xdr:rowOff>59831</xdr:rowOff>
    </xdr:to>
    <xdr:pic>
      <xdr:nvPicPr>
        <xdr:cNvPr id="2" name="Picture 1">
          <a:extLst>
            <a:ext uri="{FF2B5EF4-FFF2-40B4-BE49-F238E27FC236}">
              <a16:creationId xmlns:a16="http://schemas.microsoft.com/office/drawing/2014/main" id="{3C9DD30F-4344-4725-B346-7AE6AF3E268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347" y="140805"/>
          <a:ext cx="1260475" cy="490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57150</xdr:colOff>
      <xdr:row>17</xdr:row>
      <xdr:rowOff>171450</xdr:rowOff>
    </xdr:from>
    <xdr:to>
      <xdr:col>1</xdr:col>
      <xdr:colOff>1095375</xdr:colOff>
      <xdr:row>20</xdr:row>
      <xdr:rowOff>107016</xdr:rowOff>
    </xdr:to>
    <xdr:pic>
      <xdr:nvPicPr>
        <xdr:cNvPr id="5" name="Picture 4">
          <a:extLst>
            <a:ext uri="{FF2B5EF4-FFF2-40B4-BE49-F238E27FC236}">
              <a16:creationId xmlns:a16="http://schemas.microsoft.com/office/drawing/2014/main" id="{868ED96F-572A-49F0-BC0C-61BD728CD9B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3981450"/>
          <a:ext cx="1038225" cy="4721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6</xdr:col>
      <xdr:colOff>119743</xdr:colOff>
      <xdr:row>10</xdr:row>
      <xdr:rowOff>5443</xdr:rowOff>
    </xdr:from>
    <xdr:to>
      <xdr:col>18</xdr:col>
      <xdr:colOff>429385</xdr:colOff>
      <xdr:row>35</xdr:row>
      <xdr:rowOff>11792</xdr:rowOff>
    </xdr:to>
    <xdr:graphicFrame macro="">
      <xdr:nvGraphicFramePr>
        <xdr:cNvPr id="3" name="Kaavio 2">
          <a:extLst>
            <a:ext uri="{FF2B5EF4-FFF2-40B4-BE49-F238E27FC236}">
              <a16:creationId xmlns:a16="http://schemas.microsoft.com/office/drawing/2014/main" id="{88C8C480-249D-48BD-B51F-364B68926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vantaa.fi/fi/asuminen-ja-rakentaminen/rakentaminen-ja-tontit/rakennusvalvonta/rakentamisen-luvat-ja-ohjeet/rakennusten-hiilijalanjaljen-ohjaus-vantaalla"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17D8F-1E3F-4506-AA55-3C8B0AC0F7C9}">
  <sheetPr codeName="Sheet2">
    <tabColor theme="5"/>
  </sheetPr>
  <dimension ref="A1:N70"/>
  <sheetViews>
    <sheetView tabSelected="1" zoomScaleNormal="100" workbookViewId="0">
      <selection activeCell="B32" sqref="B32:N33"/>
    </sheetView>
  </sheetViews>
  <sheetFormatPr defaultColWidth="9.140625" defaultRowHeight="14.25" x14ac:dyDescent="0.2"/>
  <cols>
    <col min="1" max="1" width="3.42578125" style="100" customWidth="1"/>
    <col min="2" max="11" width="9.140625" style="100"/>
    <col min="12" max="12" width="9.140625" style="100" customWidth="1"/>
    <col min="13" max="16384" width="9.140625" style="100"/>
  </cols>
  <sheetData>
    <row r="1" spans="1:14" x14ac:dyDescent="0.2">
      <c r="A1" s="34"/>
    </row>
    <row r="2" spans="1:14" x14ac:dyDescent="0.2">
      <c r="N2" s="132" t="s">
        <v>309</v>
      </c>
    </row>
    <row r="3" spans="1:14" x14ac:dyDescent="0.2">
      <c r="N3" s="133" t="s">
        <v>308</v>
      </c>
    </row>
    <row r="5" spans="1:14" ht="15" thickBot="1" x14ac:dyDescent="0.25"/>
    <row r="6" spans="1:14" ht="49.5" customHeight="1" x14ac:dyDescent="0.2">
      <c r="B6" s="232" t="s">
        <v>0</v>
      </c>
      <c r="C6" s="233"/>
      <c r="D6" s="233"/>
      <c r="E6" s="233"/>
      <c r="F6" s="233"/>
      <c r="G6" s="233"/>
      <c r="H6" s="233"/>
      <c r="I6" s="233"/>
      <c r="J6" s="233"/>
      <c r="K6" s="233"/>
      <c r="L6" s="233"/>
      <c r="M6" s="233"/>
      <c r="N6" s="234"/>
    </row>
    <row r="7" spans="1:14" x14ac:dyDescent="0.2">
      <c r="B7" s="235"/>
      <c r="C7" s="236"/>
      <c r="D7" s="236"/>
      <c r="E7" s="236"/>
      <c r="F7" s="236"/>
      <c r="G7" s="236"/>
      <c r="H7" s="236"/>
      <c r="I7" s="236"/>
      <c r="J7" s="236"/>
      <c r="K7" s="236"/>
      <c r="L7" s="236"/>
      <c r="M7" s="236"/>
      <c r="N7" s="237"/>
    </row>
    <row r="8" spans="1:14" ht="14.45" customHeight="1" x14ac:dyDescent="0.2">
      <c r="B8" s="229" t="s">
        <v>316</v>
      </c>
      <c r="C8" s="230"/>
      <c r="D8" s="230"/>
      <c r="E8" s="230"/>
      <c r="F8" s="230"/>
      <c r="G8" s="230"/>
      <c r="H8" s="230"/>
      <c r="I8" s="230"/>
      <c r="J8" s="230"/>
      <c r="K8" s="230"/>
      <c r="L8" s="230"/>
      <c r="M8" s="230"/>
      <c r="N8" s="231"/>
    </row>
    <row r="9" spans="1:14" x14ac:dyDescent="0.2">
      <c r="B9" s="229"/>
      <c r="C9" s="230"/>
      <c r="D9" s="230"/>
      <c r="E9" s="230"/>
      <c r="F9" s="230"/>
      <c r="G9" s="230"/>
      <c r="H9" s="230"/>
      <c r="I9" s="230"/>
      <c r="J9" s="230"/>
      <c r="K9" s="230"/>
      <c r="L9" s="230"/>
      <c r="M9" s="230"/>
      <c r="N9" s="231"/>
    </row>
    <row r="10" spans="1:14" x14ac:dyDescent="0.2">
      <c r="B10" s="229"/>
      <c r="C10" s="230"/>
      <c r="D10" s="230"/>
      <c r="E10" s="230"/>
      <c r="F10" s="230"/>
      <c r="G10" s="230"/>
      <c r="H10" s="230"/>
      <c r="I10" s="230"/>
      <c r="J10" s="230"/>
      <c r="K10" s="230"/>
      <c r="L10" s="230"/>
      <c r="M10" s="230"/>
      <c r="N10" s="231"/>
    </row>
    <row r="11" spans="1:14" x14ac:dyDescent="0.2">
      <c r="B11" s="229"/>
      <c r="C11" s="230"/>
      <c r="D11" s="230"/>
      <c r="E11" s="230"/>
      <c r="F11" s="230"/>
      <c r="G11" s="230"/>
      <c r="H11" s="230"/>
      <c r="I11" s="230"/>
      <c r="J11" s="230"/>
      <c r="K11" s="230"/>
      <c r="L11" s="230"/>
      <c r="M11" s="230"/>
      <c r="N11" s="231"/>
    </row>
    <row r="12" spans="1:14" x14ac:dyDescent="0.2">
      <c r="B12" s="229"/>
      <c r="C12" s="230"/>
      <c r="D12" s="230"/>
      <c r="E12" s="230"/>
      <c r="F12" s="230"/>
      <c r="G12" s="230"/>
      <c r="H12" s="230"/>
      <c r="I12" s="230"/>
      <c r="J12" s="230"/>
      <c r="K12" s="230"/>
      <c r="L12" s="230"/>
      <c r="M12" s="230"/>
      <c r="N12" s="231"/>
    </row>
    <row r="13" spans="1:14" x14ac:dyDescent="0.2">
      <c r="B13" s="229"/>
      <c r="C13" s="230"/>
      <c r="D13" s="230"/>
      <c r="E13" s="230"/>
      <c r="F13" s="230"/>
      <c r="G13" s="230"/>
      <c r="H13" s="230"/>
      <c r="I13" s="230"/>
      <c r="J13" s="230"/>
      <c r="K13" s="230"/>
      <c r="L13" s="230"/>
      <c r="M13" s="230"/>
      <c r="N13" s="231"/>
    </row>
    <row r="14" spans="1:14" x14ac:dyDescent="0.2">
      <c r="B14" s="229"/>
      <c r="C14" s="230"/>
      <c r="D14" s="230"/>
      <c r="E14" s="230"/>
      <c r="F14" s="230"/>
      <c r="G14" s="230"/>
      <c r="H14" s="230"/>
      <c r="I14" s="230"/>
      <c r="J14" s="230"/>
      <c r="K14" s="230"/>
      <c r="L14" s="230"/>
      <c r="M14" s="230"/>
      <c r="N14" s="231"/>
    </row>
    <row r="15" spans="1:14" x14ac:dyDescent="0.2">
      <c r="B15" s="229"/>
      <c r="C15" s="230"/>
      <c r="D15" s="230"/>
      <c r="E15" s="230"/>
      <c r="F15" s="230"/>
      <c r="G15" s="230"/>
      <c r="H15" s="230"/>
      <c r="I15" s="230"/>
      <c r="J15" s="230"/>
      <c r="K15" s="230"/>
      <c r="L15" s="230"/>
      <c r="M15" s="230"/>
      <c r="N15" s="231"/>
    </row>
    <row r="16" spans="1:14" x14ac:dyDescent="0.2">
      <c r="B16" s="229"/>
      <c r="C16" s="230"/>
      <c r="D16" s="230"/>
      <c r="E16" s="230"/>
      <c r="F16" s="230"/>
      <c r="G16" s="230"/>
      <c r="H16" s="230"/>
      <c r="I16" s="230"/>
      <c r="J16" s="230"/>
      <c r="K16" s="230"/>
      <c r="L16" s="230"/>
      <c r="M16" s="230"/>
      <c r="N16" s="231"/>
    </row>
    <row r="17" spans="2:14" x14ac:dyDescent="0.2">
      <c r="B17" s="229"/>
      <c r="C17" s="230"/>
      <c r="D17" s="230"/>
      <c r="E17" s="230"/>
      <c r="F17" s="230"/>
      <c r="G17" s="230"/>
      <c r="H17" s="230"/>
      <c r="I17" s="230"/>
      <c r="J17" s="230"/>
      <c r="K17" s="230"/>
      <c r="L17" s="230"/>
      <c r="M17" s="230"/>
      <c r="N17" s="231"/>
    </row>
    <row r="18" spans="2:14" x14ac:dyDescent="0.2">
      <c r="B18" s="229"/>
      <c r="C18" s="230"/>
      <c r="D18" s="230"/>
      <c r="E18" s="230"/>
      <c r="F18" s="230"/>
      <c r="G18" s="230"/>
      <c r="H18" s="230"/>
      <c r="I18" s="230"/>
      <c r="J18" s="230"/>
      <c r="K18" s="230"/>
      <c r="L18" s="230"/>
      <c r="M18" s="230"/>
      <c r="N18" s="231"/>
    </row>
    <row r="19" spans="2:14" x14ac:dyDescent="0.2">
      <c r="B19" s="229"/>
      <c r="C19" s="230"/>
      <c r="D19" s="230"/>
      <c r="E19" s="230"/>
      <c r="F19" s="230"/>
      <c r="G19" s="230"/>
      <c r="H19" s="230"/>
      <c r="I19" s="230"/>
      <c r="J19" s="230"/>
      <c r="K19" s="230"/>
      <c r="L19" s="230"/>
      <c r="M19" s="230"/>
      <c r="N19" s="231"/>
    </row>
    <row r="20" spans="2:14" x14ac:dyDescent="0.2">
      <c r="B20" s="229"/>
      <c r="C20" s="230"/>
      <c r="D20" s="230"/>
      <c r="E20" s="230"/>
      <c r="F20" s="230"/>
      <c r="G20" s="230"/>
      <c r="H20" s="230"/>
      <c r="I20" s="230"/>
      <c r="J20" s="230"/>
      <c r="K20" s="230"/>
      <c r="L20" s="230"/>
      <c r="M20" s="230"/>
      <c r="N20" s="231"/>
    </row>
    <row r="21" spans="2:14" x14ac:dyDescent="0.2">
      <c r="B21" s="229"/>
      <c r="C21" s="230"/>
      <c r="D21" s="230"/>
      <c r="E21" s="230"/>
      <c r="F21" s="230"/>
      <c r="G21" s="230"/>
      <c r="H21" s="230"/>
      <c r="I21" s="230"/>
      <c r="J21" s="230"/>
      <c r="K21" s="230"/>
      <c r="L21" s="230"/>
      <c r="M21" s="230"/>
      <c r="N21" s="231"/>
    </row>
    <row r="22" spans="2:14" x14ac:dyDescent="0.2">
      <c r="B22" s="229"/>
      <c r="C22" s="230"/>
      <c r="D22" s="230"/>
      <c r="E22" s="230"/>
      <c r="F22" s="230"/>
      <c r="G22" s="230"/>
      <c r="H22" s="230"/>
      <c r="I22" s="230"/>
      <c r="J22" s="230"/>
      <c r="K22" s="230"/>
      <c r="L22" s="230"/>
      <c r="M22" s="230"/>
      <c r="N22" s="231"/>
    </row>
    <row r="23" spans="2:14" x14ac:dyDescent="0.2">
      <c r="B23" s="229"/>
      <c r="C23" s="230"/>
      <c r="D23" s="230"/>
      <c r="E23" s="230"/>
      <c r="F23" s="230"/>
      <c r="G23" s="230"/>
      <c r="H23" s="230"/>
      <c r="I23" s="230"/>
      <c r="J23" s="230"/>
      <c r="K23" s="230"/>
      <c r="L23" s="230"/>
      <c r="M23" s="230"/>
      <c r="N23" s="231"/>
    </row>
    <row r="24" spans="2:14" x14ac:dyDescent="0.2">
      <c r="B24" s="229"/>
      <c r="C24" s="230"/>
      <c r="D24" s="230"/>
      <c r="E24" s="230"/>
      <c r="F24" s="230"/>
      <c r="G24" s="230"/>
      <c r="H24" s="230"/>
      <c r="I24" s="230"/>
      <c r="J24" s="230"/>
      <c r="K24" s="230"/>
      <c r="L24" s="230"/>
      <c r="M24" s="230"/>
      <c r="N24" s="231"/>
    </row>
    <row r="25" spans="2:14" x14ac:dyDescent="0.2">
      <c r="B25" s="229"/>
      <c r="C25" s="230"/>
      <c r="D25" s="230"/>
      <c r="E25" s="230"/>
      <c r="F25" s="230"/>
      <c r="G25" s="230"/>
      <c r="H25" s="230"/>
      <c r="I25" s="230"/>
      <c r="J25" s="230"/>
      <c r="K25" s="230"/>
      <c r="L25" s="230"/>
      <c r="M25" s="230"/>
      <c r="N25" s="231"/>
    </row>
    <row r="26" spans="2:14" x14ac:dyDescent="0.2">
      <c r="B26" s="229"/>
      <c r="C26" s="230"/>
      <c r="D26" s="230"/>
      <c r="E26" s="230"/>
      <c r="F26" s="230"/>
      <c r="G26" s="230"/>
      <c r="H26" s="230"/>
      <c r="I26" s="230"/>
      <c r="J26" s="230"/>
      <c r="K26" s="230"/>
      <c r="L26" s="230"/>
      <c r="M26" s="230"/>
      <c r="N26" s="231"/>
    </row>
    <row r="27" spans="2:14" x14ac:dyDescent="0.2">
      <c r="B27" s="229"/>
      <c r="C27" s="230"/>
      <c r="D27" s="230"/>
      <c r="E27" s="230"/>
      <c r="F27" s="230"/>
      <c r="G27" s="230"/>
      <c r="H27" s="230"/>
      <c r="I27" s="230"/>
      <c r="J27" s="230"/>
      <c r="K27" s="230"/>
      <c r="L27" s="230"/>
      <c r="M27" s="230"/>
      <c r="N27" s="231"/>
    </row>
    <row r="28" spans="2:14" x14ac:dyDescent="0.2">
      <c r="B28" s="229"/>
      <c r="C28" s="230"/>
      <c r="D28" s="230"/>
      <c r="E28" s="230"/>
      <c r="F28" s="230"/>
      <c r="G28" s="230"/>
      <c r="H28" s="230"/>
      <c r="I28" s="230"/>
      <c r="J28" s="230"/>
      <c r="K28" s="230"/>
      <c r="L28" s="230"/>
      <c r="M28" s="230"/>
      <c r="N28" s="231"/>
    </row>
    <row r="29" spans="2:14" x14ac:dyDescent="0.2">
      <c r="B29" s="229"/>
      <c r="C29" s="230"/>
      <c r="D29" s="230"/>
      <c r="E29" s="230"/>
      <c r="F29" s="230"/>
      <c r="G29" s="230"/>
      <c r="H29" s="230"/>
      <c r="I29" s="230"/>
      <c r="J29" s="230"/>
      <c r="K29" s="230"/>
      <c r="L29" s="230"/>
      <c r="M29" s="230"/>
      <c r="N29" s="231"/>
    </row>
    <row r="30" spans="2:14" x14ac:dyDescent="0.2">
      <c r="B30" s="229"/>
      <c r="C30" s="230"/>
      <c r="D30" s="230"/>
      <c r="E30" s="230"/>
      <c r="F30" s="230"/>
      <c r="G30" s="230"/>
      <c r="H30" s="230"/>
      <c r="I30" s="230"/>
      <c r="J30" s="230"/>
      <c r="K30" s="230"/>
      <c r="L30" s="230"/>
      <c r="M30" s="230"/>
      <c r="N30" s="231"/>
    </row>
    <row r="31" spans="2:14" ht="14.1" customHeight="1" x14ac:dyDescent="0.2">
      <c r="B31" s="229"/>
      <c r="C31" s="230"/>
      <c r="D31" s="230"/>
      <c r="E31" s="230"/>
      <c r="F31" s="230"/>
      <c r="G31" s="230"/>
      <c r="H31" s="230"/>
      <c r="I31" s="230"/>
      <c r="J31" s="230"/>
      <c r="K31" s="230"/>
      <c r="L31" s="230"/>
      <c r="M31" s="230"/>
      <c r="N31" s="231"/>
    </row>
    <row r="32" spans="2:14" ht="15" customHeight="1" x14ac:dyDescent="0.2">
      <c r="B32" s="238" t="s">
        <v>1</v>
      </c>
      <c r="C32" s="239"/>
      <c r="D32" s="239"/>
      <c r="E32" s="239"/>
      <c r="F32" s="239"/>
      <c r="G32" s="239"/>
      <c r="H32" s="239"/>
      <c r="I32" s="239"/>
      <c r="J32" s="239"/>
      <c r="K32" s="239"/>
      <c r="L32" s="239"/>
      <c r="M32" s="239"/>
      <c r="N32" s="240"/>
    </row>
    <row r="33" spans="2:14" ht="15" customHeight="1" x14ac:dyDescent="0.2">
      <c r="B33" s="238"/>
      <c r="C33" s="239"/>
      <c r="D33" s="239"/>
      <c r="E33" s="239"/>
      <c r="F33" s="239"/>
      <c r="G33" s="239"/>
      <c r="H33" s="239"/>
      <c r="I33" s="239"/>
      <c r="J33" s="239"/>
      <c r="K33" s="239"/>
      <c r="L33" s="239"/>
      <c r="M33" s="239"/>
      <c r="N33" s="240"/>
    </row>
    <row r="34" spans="2:14" ht="15" customHeight="1" x14ac:dyDescent="0.2">
      <c r="B34" s="229" t="s">
        <v>2</v>
      </c>
      <c r="C34" s="230"/>
      <c r="D34" s="230"/>
      <c r="E34" s="230"/>
      <c r="F34" s="230"/>
      <c r="G34" s="230"/>
      <c r="H34" s="230"/>
      <c r="I34" s="230"/>
      <c r="J34" s="230"/>
      <c r="K34" s="230"/>
      <c r="L34" s="230"/>
      <c r="M34" s="230"/>
      <c r="N34" s="231"/>
    </row>
    <row r="35" spans="2:14" x14ac:dyDescent="0.2">
      <c r="B35" s="229"/>
      <c r="C35" s="230"/>
      <c r="D35" s="230"/>
      <c r="E35" s="230"/>
      <c r="F35" s="230"/>
      <c r="G35" s="230"/>
      <c r="H35" s="230"/>
      <c r="I35" s="230"/>
      <c r="J35" s="230"/>
      <c r="K35" s="230"/>
      <c r="L35" s="230"/>
      <c r="M35" s="230"/>
      <c r="N35" s="231"/>
    </row>
    <row r="36" spans="2:14" x14ac:dyDescent="0.2">
      <c r="B36" s="229"/>
      <c r="C36" s="230"/>
      <c r="D36" s="230"/>
      <c r="E36" s="230"/>
      <c r="F36" s="230"/>
      <c r="G36" s="230"/>
      <c r="H36" s="230"/>
      <c r="I36" s="230"/>
      <c r="J36" s="230"/>
      <c r="K36" s="230"/>
      <c r="L36" s="230"/>
      <c r="M36" s="230"/>
      <c r="N36" s="231"/>
    </row>
    <row r="37" spans="2:14" x14ac:dyDescent="0.2">
      <c r="B37" s="229"/>
      <c r="C37" s="230"/>
      <c r="D37" s="230"/>
      <c r="E37" s="230"/>
      <c r="F37" s="230"/>
      <c r="G37" s="230"/>
      <c r="H37" s="230"/>
      <c r="I37" s="230"/>
      <c r="J37" s="230"/>
      <c r="K37" s="230"/>
      <c r="L37" s="230"/>
      <c r="M37" s="230"/>
      <c r="N37" s="231"/>
    </row>
    <row r="38" spans="2:14" x14ac:dyDescent="0.2">
      <c r="B38" s="229"/>
      <c r="C38" s="230"/>
      <c r="D38" s="230"/>
      <c r="E38" s="230"/>
      <c r="F38" s="230"/>
      <c r="G38" s="230"/>
      <c r="H38" s="230"/>
      <c r="I38" s="230"/>
      <c r="J38" s="230"/>
      <c r="K38" s="230"/>
      <c r="L38" s="230"/>
      <c r="M38" s="230"/>
      <c r="N38" s="231"/>
    </row>
    <row r="39" spans="2:14" x14ac:dyDescent="0.2">
      <c r="B39" s="229"/>
      <c r="C39" s="230"/>
      <c r="D39" s="230"/>
      <c r="E39" s="230"/>
      <c r="F39" s="230"/>
      <c r="G39" s="230"/>
      <c r="H39" s="230"/>
      <c r="I39" s="230"/>
      <c r="J39" s="230"/>
      <c r="K39" s="230"/>
      <c r="L39" s="230"/>
      <c r="M39" s="230"/>
      <c r="N39" s="231"/>
    </row>
    <row r="40" spans="2:14" x14ac:dyDescent="0.2">
      <c r="B40" s="229"/>
      <c r="C40" s="230"/>
      <c r="D40" s="230"/>
      <c r="E40" s="230"/>
      <c r="F40" s="230"/>
      <c r="G40" s="230"/>
      <c r="H40" s="230"/>
      <c r="I40" s="230"/>
      <c r="J40" s="230"/>
      <c r="K40" s="230"/>
      <c r="L40" s="230"/>
      <c r="M40" s="230"/>
      <c r="N40" s="231"/>
    </row>
    <row r="41" spans="2:14" x14ac:dyDescent="0.2">
      <c r="B41" s="229"/>
      <c r="C41" s="230"/>
      <c r="D41" s="230"/>
      <c r="E41" s="230"/>
      <c r="F41" s="230"/>
      <c r="G41" s="230"/>
      <c r="H41" s="230"/>
      <c r="I41" s="230"/>
      <c r="J41" s="230"/>
      <c r="K41" s="230"/>
      <c r="L41" s="230"/>
      <c r="M41" s="230"/>
      <c r="N41" s="231"/>
    </row>
    <row r="42" spans="2:14" x14ac:dyDescent="0.2">
      <c r="B42" s="229"/>
      <c r="C42" s="230"/>
      <c r="D42" s="230"/>
      <c r="E42" s="230"/>
      <c r="F42" s="230"/>
      <c r="G42" s="230"/>
      <c r="H42" s="230"/>
      <c r="I42" s="230"/>
      <c r="J42" s="230"/>
      <c r="K42" s="230"/>
      <c r="L42" s="230"/>
      <c r="M42" s="230"/>
      <c r="N42" s="231"/>
    </row>
    <row r="43" spans="2:14" x14ac:dyDescent="0.2">
      <c r="B43" s="229"/>
      <c r="C43" s="230"/>
      <c r="D43" s="230"/>
      <c r="E43" s="230"/>
      <c r="F43" s="230"/>
      <c r="G43" s="230"/>
      <c r="H43" s="230"/>
      <c r="I43" s="230"/>
      <c r="J43" s="230"/>
      <c r="K43" s="230"/>
      <c r="L43" s="230"/>
      <c r="M43" s="230"/>
      <c r="N43" s="231"/>
    </row>
    <row r="44" spans="2:14" ht="14.45" customHeight="1" x14ac:dyDescent="0.2">
      <c r="B44" s="223" t="s">
        <v>318</v>
      </c>
      <c r="C44" s="224"/>
      <c r="D44" s="224"/>
      <c r="E44" s="224"/>
      <c r="F44" s="224"/>
      <c r="G44" s="224"/>
      <c r="H44" s="224"/>
      <c r="I44" s="224"/>
      <c r="J44" s="224"/>
      <c r="K44" s="224"/>
      <c r="L44" s="224"/>
      <c r="M44" s="224"/>
      <c r="N44" s="225"/>
    </row>
    <row r="45" spans="2:14" x14ac:dyDescent="0.2">
      <c r="B45" s="223"/>
      <c r="C45" s="224"/>
      <c r="D45" s="224"/>
      <c r="E45" s="224"/>
      <c r="F45" s="224"/>
      <c r="G45" s="224"/>
      <c r="H45" s="224"/>
      <c r="I45" s="224"/>
      <c r="J45" s="224"/>
      <c r="K45" s="224"/>
      <c r="L45" s="224"/>
      <c r="M45" s="224"/>
      <c r="N45" s="225"/>
    </row>
    <row r="46" spans="2:14" x14ac:dyDescent="0.2">
      <c r="B46" s="223"/>
      <c r="C46" s="224"/>
      <c r="D46" s="224"/>
      <c r="E46" s="224"/>
      <c r="F46" s="224"/>
      <c r="G46" s="224"/>
      <c r="H46" s="224"/>
      <c r="I46" s="224"/>
      <c r="J46" s="224"/>
      <c r="K46" s="224"/>
      <c r="L46" s="224"/>
      <c r="M46" s="224"/>
      <c r="N46" s="225"/>
    </row>
    <row r="47" spans="2:14" x14ac:dyDescent="0.2">
      <c r="B47" s="223"/>
      <c r="C47" s="224"/>
      <c r="D47" s="224"/>
      <c r="E47" s="224"/>
      <c r="F47" s="224"/>
      <c r="G47" s="224"/>
      <c r="H47" s="224"/>
      <c r="I47" s="224"/>
      <c r="J47" s="224"/>
      <c r="K47" s="224"/>
      <c r="L47" s="224"/>
      <c r="M47" s="224"/>
      <c r="N47" s="225"/>
    </row>
    <row r="48" spans="2:14" x14ac:dyDescent="0.2">
      <c r="B48" s="223"/>
      <c r="C48" s="224"/>
      <c r="D48" s="224"/>
      <c r="E48" s="224"/>
      <c r="F48" s="224"/>
      <c r="G48" s="224"/>
      <c r="H48" s="224"/>
      <c r="I48" s="224"/>
      <c r="J48" s="224"/>
      <c r="K48" s="224"/>
      <c r="L48" s="224"/>
      <c r="M48" s="224"/>
      <c r="N48" s="225"/>
    </row>
    <row r="49" spans="2:14" x14ac:dyDescent="0.2">
      <c r="B49" s="223"/>
      <c r="C49" s="224"/>
      <c r="D49" s="224"/>
      <c r="E49" s="224"/>
      <c r="F49" s="224"/>
      <c r="G49" s="224"/>
      <c r="H49" s="224"/>
      <c r="I49" s="224"/>
      <c r="J49" s="224"/>
      <c r="K49" s="224"/>
      <c r="L49" s="224"/>
      <c r="M49" s="224"/>
      <c r="N49" s="225"/>
    </row>
    <row r="50" spans="2:14" x14ac:dyDescent="0.2">
      <c r="B50" s="223"/>
      <c r="C50" s="224"/>
      <c r="D50" s="224"/>
      <c r="E50" s="224"/>
      <c r="F50" s="224"/>
      <c r="G50" s="224"/>
      <c r="H50" s="224"/>
      <c r="I50" s="224"/>
      <c r="J50" s="224"/>
      <c r="K50" s="224"/>
      <c r="L50" s="224"/>
      <c r="M50" s="224"/>
      <c r="N50" s="225"/>
    </row>
    <row r="51" spans="2:14" x14ac:dyDescent="0.2">
      <c r="B51" s="223"/>
      <c r="C51" s="224"/>
      <c r="D51" s="224"/>
      <c r="E51" s="224"/>
      <c r="F51" s="224"/>
      <c r="G51" s="224"/>
      <c r="H51" s="224"/>
      <c r="I51" s="224"/>
      <c r="J51" s="224"/>
      <c r="K51" s="224"/>
      <c r="L51" s="224"/>
      <c r="M51" s="224"/>
      <c r="N51" s="225"/>
    </row>
    <row r="52" spans="2:14" x14ac:dyDescent="0.2">
      <c r="B52" s="223"/>
      <c r="C52" s="224"/>
      <c r="D52" s="224"/>
      <c r="E52" s="224"/>
      <c r="F52" s="224"/>
      <c r="G52" s="224"/>
      <c r="H52" s="224"/>
      <c r="I52" s="224"/>
      <c r="J52" s="224"/>
      <c r="K52" s="224"/>
      <c r="L52" s="224"/>
      <c r="M52" s="224"/>
      <c r="N52" s="225"/>
    </row>
    <row r="53" spans="2:14" x14ac:dyDescent="0.2">
      <c r="B53" s="223"/>
      <c r="C53" s="224"/>
      <c r="D53" s="224"/>
      <c r="E53" s="224"/>
      <c r="F53" s="224"/>
      <c r="G53" s="224"/>
      <c r="H53" s="224"/>
      <c r="I53" s="224"/>
      <c r="J53" s="224"/>
      <c r="K53" s="224"/>
      <c r="L53" s="224"/>
      <c r="M53" s="224"/>
      <c r="N53" s="225"/>
    </row>
    <row r="54" spans="2:14" x14ac:dyDescent="0.2">
      <c r="B54" s="223"/>
      <c r="C54" s="224"/>
      <c r="D54" s="224"/>
      <c r="E54" s="224"/>
      <c r="F54" s="224"/>
      <c r="G54" s="224"/>
      <c r="H54" s="224"/>
      <c r="I54" s="224"/>
      <c r="J54" s="224"/>
      <c r="K54" s="224"/>
      <c r="L54" s="224"/>
      <c r="M54" s="224"/>
      <c r="N54" s="225"/>
    </row>
    <row r="55" spans="2:14" x14ac:dyDescent="0.2">
      <c r="B55" s="223"/>
      <c r="C55" s="224"/>
      <c r="D55" s="224"/>
      <c r="E55" s="224"/>
      <c r="F55" s="224"/>
      <c r="G55" s="224"/>
      <c r="H55" s="224"/>
      <c r="I55" s="224"/>
      <c r="J55" s="224"/>
      <c r="K55" s="224"/>
      <c r="L55" s="224"/>
      <c r="M55" s="224"/>
      <c r="N55" s="225"/>
    </row>
    <row r="56" spans="2:14" x14ac:dyDescent="0.2">
      <c r="B56" s="223"/>
      <c r="C56" s="224"/>
      <c r="D56" s="224"/>
      <c r="E56" s="224"/>
      <c r="F56" s="224"/>
      <c r="G56" s="224"/>
      <c r="H56" s="224"/>
      <c r="I56" s="224"/>
      <c r="J56" s="224"/>
      <c r="K56" s="224"/>
      <c r="L56" s="224"/>
      <c r="M56" s="224"/>
      <c r="N56" s="225"/>
    </row>
    <row r="57" spans="2:14" x14ac:dyDescent="0.2">
      <c r="B57" s="223"/>
      <c r="C57" s="224"/>
      <c r="D57" s="224"/>
      <c r="E57" s="224"/>
      <c r="F57" s="224"/>
      <c r="G57" s="224"/>
      <c r="H57" s="224"/>
      <c r="I57" s="224"/>
      <c r="J57" s="224"/>
      <c r="K57" s="224"/>
      <c r="L57" s="224"/>
      <c r="M57" s="224"/>
      <c r="N57" s="225"/>
    </row>
    <row r="58" spans="2:14" x14ac:dyDescent="0.2">
      <c r="B58" s="223"/>
      <c r="C58" s="224"/>
      <c r="D58" s="224"/>
      <c r="E58" s="224"/>
      <c r="F58" s="224"/>
      <c r="G58" s="224"/>
      <c r="H58" s="224"/>
      <c r="I58" s="224"/>
      <c r="J58" s="224"/>
      <c r="K58" s="224"/>
      <c r="L58" s="224"/>
      <c r="M58" s="224"/>
      <c r="N58" s="225"/>
    </row>
    <row r="59" spans="2:14" ht="15" thickBot="1" x14ac:dyDescent="0.25">
      <c r="B59" s="226"/>
      <c r="C59" s="227"/>
      <c r="D59" s="227"/>
      <c r="E59" s="227"/>
      <c r="F59" s="227"/>
      <c r="G59" s="227"/>
      <c r="H59" s="227"/>
      <c r="I59" s="227"/>
      <c r="J59" s="227"/>
      <c r="K59" s="227"/>
      <c r="L59" s="227"/>
      <c r="M59" s="227"/>
      <c r="N59" s="228"/>
    </row>
    <row r="61" spans="2:14" x14ac:dyDescent="0.2">
      <c r="B61" s="8"/>
      <c r="C61" s="8"/>
      <c r="D61" s="10"/>
    </row>
    <row r="62" spans="2:14" x14ac:dyDescent="0.2">
      <c r="B62" s="8"/>
      <c r="C62" s="8"/>
      <c r="D62" s="10"/>
    </row>
    <row r="63" spans="2:14" x14ac:dyDescent="0.2">
      <c r="B63" s="8"/>
      <c r="C63" s="8"/>
      <c r="D63" s="10"/>
    </row>
    <row r="64" spans="2:14" x14ac:dyDescent="0.2">
      <c r="B64" s="8"/>
      <c r="C64" s="8"/>
      <c r="D64" s="10"/>
    </row>
    <row r="65" spans="2:12" ht="14.45" customHeight="1" x14ac:dyDescent="0.2">
      <c r="B65" s="222" t="s">
        <v>3</v>
      </c>
      <c r="C65" s="222"/>
      <c r="D65" s="222"/>
      <c r="E65" s="222"/>
      <c r="F65" s="222"/>
      <c r="G65" s="222"/>
      <c r="H65" s="222"/>
      <c r="I65" s="222"/>
      <c r="J65" s="222"/>
      <c r="K65" s="222"/>
      <c r="L65" s="222"/>
    </row>
    <row r="66" spans="2:12" x14ac:dyDescent="0.2">
      <c r="B66" s="222"/>
      <c r="C66" s="222"/>
      <c r="D66" s="222"/>
      <c r="E66" s="222"/>
      <c r="F66" s="222"/>
      <c r="G66" s="222"/>
      <c r="H66" s="222"/>
      <c r="I66" s="222"/>
      <c r="J66" s="222"/>
      <c r="K66" s="222"/>
      <c r="L66" s="222"/>
    </row>
    <row r="67" spans="2:12" x14ac:dyDescent="0.2">
      <c r="B67" s="222"/>
      <c r="C67" s="222"/>
      <c r="D67" s="222"/>
      <c r="E67" s="222"/>
      <c r="F67" s="222"/>
      <c r="G67" s="222"/>
      <c r="H67" s="222"/>
      <c r="I67" s="222"/>
      <c r="J67" s="222"/>
      <c r="K67" s="222"/>
      <c r="L67" s="222"/>
    </row>
    <row r="68" spans="2:12" x14ac:dyDescent="0.2">
      <c r="B68" s="222"/>
      <c r="C68" s="222"/>
      <c r="D68" s="222"/>
      <c r="E68" s="222"/>
      <c r="F68" s="222"/>
      <c r="G68" s="222"/>
      <c r="H68" s="222"/>
      <c r="I68" s="222"/>
      <c r="J68" s="222"/>
      <c r="K68" s="222"/>
      <c r="L68" s="222"/>
    </row>
    <row r="70" spans="2:12" x14ac:dyDescent="0.2">
      <c r="B70" s="113"/>
    </row>
  </sheetData>
  <sheetProtection algorithmName="SHA-512" hashValue="57ibxq+yp0f4BFrxOyqPemvrzFylQdKRn/2o3lCCa4aRr/QQFOEP5juHyk/qpm3lD7S7bt7Z83vxLVQejGldCw==" saltValue="mDElJLEvrfPxk/80TnlZpQ==" spinCount="100000" sheet="1" objects="1" scenarios="1" selectLockedCells="1" selectUnlockedCells="1"/>
  <mergeCells count="6">
    <mergeCell ref="B65:L68"/>
    <mergeCell ref="B44:N59"/>
    <mergeCell ref="B34:N43"/>
    <mergeCell ref="B6:N7"/>
    <mergeCell ref="B32:N33"/>
    <mergeCell ref="B8:N31"/>
  </mergeCells>
  <hyperlinks>
    <hyperlink ref="B32" r:id="rId1" xr:uid="{D1001CDF-04E9-40AF-AEB5-073AF0ED05D7}"/>
  </hyperlinks>
  <pageMargins left="0.7" right="0.7" top="0.75" bottom="0.75" header="0.3" footer="0.3"/>
  <pageSetup paperSize="9" orientation="portrait" verticalDpi="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B08C6-AD56-495C-B113-A28FC5C788EF}">
  <sheetPr codeName="Sheet14"/>
  <dimension ref="A1:E45"/>
  <sheetViews>
    <sheetView zoomScale="145" zoomScaleNormal="145" workbookViewId="0">
      <selection activeCell="E22" sqref="E22"/>
    </sheetView>
  </sheetViews>
  <sheetFormatPr defaultRowHeight="15" x14ac:dyDescent="0.25"/>
  <cols>
    <col min="1" max="1" width="28.5703125" customWidth="1"/>
    <col min="2" max="2" width="17.42578125" customWidth="1"/>
    <col min="3" max="3" width="17" customWidth="1"/>
    <col min="4" max="4" width="8.5703125" customWidth="1"/>
  </cols>
  <sheetData>
    <row r="1" spans="1:5" ht="15.75" thickBot="1" x14ac:dyDescent="0.3"/>
    <row r="2" spans="1:5" x14ac:dyDescent="0.25">
      <c r="A2" s="406" t="s">
        <v>93</v>
      </c>
      <c r="B2" s="7" t="s">
        <v>287</v>
      </c>
      <c r="C2" s="4" t="s">
        <v>95</v>
      </c>
    </row>
    <row r="3" spans="1:5" ht="16.5" thickBot="1" x14ac:dyDescent="0.3">
      <c r="A3" s="407"/>
      <c r="B3" s="3" t="s">
        <v>288</v>
      </c>
      <c r="C3" s="2" t="s">
        <v>288</v>
      </c>
      <c r="E3" s="64"/>
    </row>
    <row r="4" spans="1:5" x14ac:dyDescent="0.25">
      <c r="A4" s="5" t="s">
        <v>282</v>
      </c>
      <c r="B4" s="108">
        <f>'Tulokset hiilijalanjälki'!C12+'Tulokset hiilijalanjälki'!C13</f>
        <v>0</v>
      </c>
      <c r="C4" s="109">
        <f>'Tulokset hiilijalanjälki'!D12</f>
        <v>0</v>
      </c>
      <c r="E4" s="64"/>
    </row>
    <row r="5" spans="1:5" x14ac:dyDescent="0.25">
      <c r="A5" s="6" t="s">
        <v>283</v>
      </c>
      <c r="B5" s="103">
        <f>'Tulokset hiilijalanjälki'!C14</f>
        <v>0</v>
      </c>
      <c r="C5" s="104">
        <f>'Tulokset hiilijalanjälki'!D14</f>
        <v>0</v>
      </c>
      <c r="E5" s="64"/>
    </row>
    <row r="6" spans="1:5" x14ac:dyDescent="0.25">
      <c r="A6" s="6" t="s">
        <v>284</v>
      </c>
      <c r="B6" s="103">
        <f>'Tulokset hiilijalanjälki'!C15+'Tulokset hiilijalanjälki'!C16</f>
        <v>0</v>
      </c>
      <c r="C6" s="104">
        <f>'Tulokset hiilijalanjälki'!D15</f>
        <v>0</v>
      </c>
      <c r="E6" s="64"/>
    </row>
    <row r="7" spans="1:5" x14ac:dyDescent="0.25">
      <c r="A7" s="102" t="s">
        <v>285</v>
      </c>
      <c r="B7" s="103">
        <f>'Tulokset hiilijalanjälki'!C18+'Tulokset hiilijalanjälki'!C19</f>
        <v>0</v>
      </c>
      <c r="C7" s="104">
        <f>'Tulokset hiilijalanjälki'!D18</f>
        <v>0</v>
      </c>
      <c r="E7" s="64"/>
    </row>
    <row r="8" spans="1:5" x14ac:dyDescent="0.25">
      <c r="A8" s="6" t="s">
        <v>286</v>
      </c>
      <c r="B8" s="103">
        <f>'Tulokset hiilijalanjälki'!C20</f>
        <v>0</v>
      </c>
      <c r="C8" s="104">
        <f>'Tulokset hiilijalanjälki'!D20</f>
        <v>0</v>
      </c>
    </row>
    <row r="9" spans="1:5" ht="15.75" thickBot="1" x14ac:dyDescent="0.3">
      <c r="A9" s="105" t="s">
        <v>289</v>
      </c>
      <c r="B9" s="106">
        <f>'Tulokset hiilijalanjälki'!C27</f>
        <v>0</v>
      </c>
      <c r="C9" s="107">
        <f>'Tulokset hiilijalanjälki'!D22</f>
        <v>0</v>
      </c>
      <c r="E9" s="64"/>
    </row>
    <row r="10" spans="1:5" x14ac:dyDescent="0.25">
      <c r="E10" s="64"/>
    </row>
    <row r="11" spans="1:5" x14ac:dyDescent="0.25">
      <c r="E11" s="64"/>
    </row>
    <row r="12" spans="1:5" x14ac:dyDescent="0.25">
      <c r="B12" t="s">
        <v>290</v>
      </c>
      <c r="C12" t="s">
        <v>291</v>
      </c>
    </row>
    <row r="13" spans="1:5" x14ac:dyDescent="0.25">
      <c r="A13" t="s">
        <v>137</v>
      </c>
      <c r="B13">
        <f>'Tulokset hiilijalanjälki'!G38</f>
        <v>0</v>
      </c>
      <c r="C13">
        <f>'Tulokset hiilijalanjälki'!H38</f>
        <v>0</v>
      </c>
      <c r="E13" s="64"/>
    </row>
    <row r="14" spans="1:5" x14ac:dyDescent="0.25">
      <c r="A14" t="s">
        <v>139</v>
      </c>
      <c r="B14">
        <f>'Tulokset hiilijalanjälki'!G39</f>
        <v>0</v>
      </c>
      <c r="C14">
        <f>'Tulokset hiilijalanjälki'!H39</f>
        <v>0</v>
      </c>
      <c r="E14" s="64"/>
    </row>
    <row r="15" spans="1:5" x14ac:dyDescent="0.25">
      <c r="A15" t="s">
        <v>140</v>
      </c>
      <c r="B15">
        <f>'Tulokset hiilijalanjälki'!G40</f>
        <v>0</v>
      </c>
      <c r="C15">
        <f>'Tulokset hiilijalanjälki'!H40</f>
        <v>0</v>
      </c>
      <c r="E15" s="64"/>
    </row>
    <row r="16" spans="1:5" x14ac:dyDescent="0.25">
      <c r="A16" t="s">
        <v>141</v>
      </c>
      <c r="B16">
        <f>'Tulokset hiilijalanjälki'!G41</f>
        <v>0</v>
      </c>
      <c r="C16">
        <f>'Tulokset hiilijalanjälki'!H41</f>
        <v>0</v>
      </c>
      <c r="E16" s="64"/>
    </row>
    <row r="17" spans="1:5" x14ac:dyDescent="0.25">
      <c r="A17" t="s">
        <v>143</v>
      </c>
      <c r="B17">
        <f>'Tulokset hiilijalanjälki'!G43</f>
        <v>0</v>
      </c>
      <c r="C17">
        <f>'Tulokset hiilijalanjälki'!H43</f>
        <v>0</v>
      </c>
      <c r="E17" s="64"/>
    </row>
    <row r="18" spans="1:5" x14ac:dyDescent="0.25">
      <c r="A18" t="s">
        <v>145</v>
      </c>
      <c r="B18">
        <f>'Tulokset hiilijalanjälki'!G44</f>
        <v>0</v>
      </c>
      <c r="C18">
        <f>'Tulokset hiilijalanjälki'!H44</f>
        <v>0</v>
      </c>
    </row>
    <row r="19" spans="1:5" x14ac:dyDescent="0.25">
      <c r="A19" t="s">
        <v>146</v>
      </c>
      <c r="B19">
        <f>'Tulokset hiilijalanjälki'!G45</f>
        <v>0</v>
      </c>
      <c r="C19">
        <f>'Tulokset hiilijalanjälki'!H45</f>
        <v>0</v>
      </c>
    </row>
    <row r="20" spans="1:5" x14ac:dyDescent="0.25">
      <c r="A20" t="s">
        <v>148</v>
      </c>
      <c r="B20">
        <f>'Tulokset hiilijalanjälki'!G46</f>
        <v>0</v>
      </c>
      <c r="C20">
        <f>'Tulokset hiilijalanjälki'!H46</f>
        <v>0</v>
      </c>
    </row>
    <row r="21" spans="1:5" x14ac:dyDescent="0.25">
      <c r="A21" t="s">
        <v>149</v>
      </c>
      <c r="B21">
        <f>'Tulokset hiilijalanjälki'!G47</f>
        <v>0</v>
      </c>
      <c r="C21">
        <f>'Tulokset hiilijalanjälki'!H47</f>
        <v>0</v>
      </c>
    </row>
    <row r="22" spans="1:5" x14ac:dyDescent="0.25">
      <c r="A22" t="s">
        <v>150</v>
      </c>
      <c r="B22">
        <f>'Tulokset hiilijalanjälki'!G48</f>
        <v>0</v>
      </c>
      <c r="C22">
        <f>'Tulokset hiilijalanjälki'!H48</f>
        <v>0</v>
      </c>
    </row>
    <row r="23" spans="1:5" x14ac:dyDescent="0.25">
      <c r="A23" t="s">
        <v>151</v>
      </c>
      <c r="B23">
        <f>'Tulokset hiilijalanjälki'!G49</f>
        <v>0</v>
      </c>
      <c r="C23">
        <f>'Tulokset hiilijalanjälki'!H49</f>
        <v>0</v>
      </c>
    </row>
    <row r="24" spans="1:5" x14ac:dyDescent="0.25">
      <c r="A24" t="s">
        <v>152</v>
      </c>
      <c r="B24">
        <f>'Tulokset hiilijalanjälki'!G50</f>
        <v>0</v>
      </c>
      <c r="C24">
        <f>'Tulokset hiilijalanjälki'!H50</f>
        <v>0</v>
      </c>
    </row>
    <row r="25" spans="1:5" x14ac:dyDescent="0.25">
      <c r="A25" t="s">
        <v>153</v>
      </c>
      <c r="B25">
        <f>'Tulokset hiilijalanjälki'!G51</f>
        <v>0</v>
      </c>
      <c r="C25">
        <f>'Tulokset hiilijalanjälki'!H51</f>
        <v>0</v>
      </c>
    </row>
    <row r="26" spans="1:5" x14ac:dyDescent="0.25">
      <c r="A26" t="s">
        <v>154</v>
      </c>
      <c r="B26">
        <f>'Tulokset hiilijalanjälki'!G52</f>
        <v>0</v>
      </c>
      <c r="C26">
        <f>'Tulokset hiilijalanjälki'!H52</f>
        <v>0</v>
      </c>
    </row>
    <row r="27" spans="1:5" x14ac:dyDescent="0.25">
      <c r="A27" t="s">
        <v>156</v>
      </c>
      <c r="B27">
        <f>'Tulokset hiilijalanjälki'!G53</f>
        <v>0</v>
      </c>
      <c r="C27">
        <f>'Tulokset hiilijalanjälki'!H53</f>
        <v>0</v>
      </c>
    </row>
    <row r="28" spans="1:5" x14ac:dyDescent="0.25">
      <c r="A28" t="s">
        <v>157</v>
      </c>
      <c r="B28">
        <f>'Tulokset hiilijalanjälki'!G54</f>
        <v>0</v>
      </c>
      <c r="C28">
        <f>'Tulokset hiilijalanjälki'!H54</f>
        <v>0</v>
      </c>
    </row>
    <row r="29" spans="1:5" x14ac:dyDescent="0.25">
      <c r="A29" t="s">
        <v>158</v>
      </c>
      <c r="B29">
        <f>'Tulokset hiilijalanjälki'!G55</f>
        <v>0</v>
      </c>
      <c r="C29">
        <f>'Tulokset hiilijalanjälki'!H55</f>
        <v>0</v>
      </c>
    </row>
    <row r="30" spans="1:5" x14ac:dyDescent="0.25">
      <c r="A30" t="s">
        <v>159</v>
      </c>
      <c r="B30">
        <f>'Tulokset hiilijalanjälki'!G56</f>
        <v>0</v>
      </c>
      <c r="C30">
        <f>'Tulokset hiilijalanjälki'!H56</f>
        <v>0</v>
      </c>
    </row>
    <row r="31" spans="1:5" x14ac:dyDescent="0.25">
      <c r="A31" t="s">
        <v>292</v>
      </c>
      <c r="B31">
        <f>'Tulokset hiilijalanjälki'!G58</f>
        <v>0</v>
      </c>
      <c r="C31">
        <f>'Tulokset hiilijalanjälki'!H58</f>
        <v>0</v>
      </c>
    </row>
    <row r="32" spans="1:5" x14ac:dyDescent="0.25">
      <c r="A32" t="s">
        <v>293</v>
      </c>
      <c r="B32">
        <f>'Tulokset hiilijalanjälki'!G59</f>
        <v>0</v>
      </c>
      <c r="C32">
        <f>'Tulokset hiilijalanjälki'!H59</f>
        <v>0</v>
      </c>
    </row>
    <row r="33" spans="1:3" x14ac:dyDescent="0.25">
      <c r="A33" t="s">
        <v>294</v>
      </c>
      <c r="B33">
        <f>'Tulokset hiilijalanjälki'!G60</f>
        <v>0</v>
      </c>
      <c r="C33">
        <f>'Tulokset hiilijalanjälki'!H60</f>
        <v>0</v>
      </c>
    </row>
    <row r="34" spans="1:3" x14ac:dyDescent="0.25">
      <c r="A34" t="s">
        <v>166</v>
      </c>
      <c r="B34">
        <f>'Tulokset hiilijalanjälki'!G61</f>
        <v>0</v>
      </c>
      <c r="C34">
        <f>'Tulokset hiilijalanjälki'!H61</f>
        <v>0</v>
      </c>
    </row>
    <row r="35" spans="1:3" x14ac:dyDescent="0.25">
      <c r="A35" t="s">
        <v>295</v>
      </c>
      <c r="B35">
        <f>'Tulokset hiilijalanjälki'!G62</f>
        <v>0</v>
      </c>
      <c r="C35">
        <f>'Tulokset hiilijalanjälki'!H62</f>
        <v>0</v>
      </c>
    </row>
    <row r="36" spans="1:3" x14ac:dyDescent="0.25">
      <c r="A36" t="s">
        <v>296</v>
      </c>
      <c r="B36">
        <f>'Tulokset hiilijalanjälki'!G64</f>
        <v>0</v>
      </c>
      <c r="C36">
        <f>'Tulokset hiilijalanjälki'!H64</f>
        <v>0</v>
      </c>
    </row>
    <row r="37" spans="1:3" x14ac:dyDescent="0.25">
      <c r="A37" t="s">
        <v>297</v>
      </c>
      <c r="B37">
        <f>'Tulokset hiilijalanjälki'!G65</f>
        <v>0</v>
      </c>
      <c r="C37">
        <f>'Tulokset hiilijalanjälki'!H65</f>
        <v>0</v>
      </c>
    </row>
    <row r="38" spans="1:3" x14ac:dyDescent="0.25">
      <c r="A38" t="s">
        <v>298</v>
      </c>
      <c r="B38">
        <f>'Tulokset hiilijalanjälki'!G66</f>
        <v>0</v>
      </c>
      <c r="C38">
        <f>'Tulokset hiilijalanjälki'!H66</f>
        <v>0</v>
      </c>
    </row>
    <row r="39" spans="1:3" x14ac:dyDescent="0.25">
      <c r="A39" t="s">
        <v>299</v>
      </c>
      <c r="B39">
        <f>'Tulokset hiilijalanjälki'!G67</f>
        <v>0</v>
      </c>
      <c r="C39">
        <f>'Tulokset hiilijalanjälki'!H67</f>
        <v>0</v>
      </c>
    </row>
    <row r="40" spans="1:3" x14ac:dyDescent="0.25">
      <c r="A40" t="s">
        <v>300</v>
      </c>
      <c r="B40">
        <f>'Tulokset hiilijalanjälki'!G68</f>
        <v>0</v>
      </c>
      <c r="C40">
        <f>'Tulokset hiilijalanjälki'!H68</f>
        <v>0</v>
      </c>
    </row>
    <row r="41" spans="1:3" x14ac:dyDescent="0.25">
      <c r="A41" t="s">
        <v>301</v>
      </c>
      <c r="B41">
        <f>'Tulokset hiilijalanjälki'!G69</f>
        <v>0</v>
      </c>
      <c r="C41">
        <f>'Tulokset hiilijalanjälki'!H69</f>
        <v>0</v>
      </c>
    </row>
    <row r="42" spans="1:3" x14ac:dyDescent="0.25">
      <c r="A42" t="s">
        <v>302</v>
      </c>
      <c r="B42">
        <f>'Tulokset hiilijalanjälki'!G70</f>
        <v>0</v>
      </c>
      <c r="C42">
        <f>'Tulokset hiilijalanjälki'!H70</f>
        <v>0</v>
      </c>
    </row>
    <row r="43" spans="1:3" x14ac:dyDescent="0.25">
      <c r="A43" t="s">
        <v>303</v>
      </c>
      <c r="B43">
        <f>'Tulokset hiilijalanjälki'!G71</f>
        <v>0</v>
      </c>
      <c r="C43">
        <f>'Tulokset hiilijalanjälki'!H71</f>
        <v>0</v>
      </c>
    </row>
    <row r="44" spans="1:3" x14ac:dyDescent="0.25">
      <c r="A44" t="s">
        <v>304</v>
      </c>
      <c r="B44">
        <f>'Tulokset hiilijalanjälki'!G72</f>
        <v>0</v>
      </c>
      <c r="C44">
        <f>'Tulokset hiilijalanjälki'!H72</f>
        <v>0</v>
      </c>
    </row>
    <row r="45" spans="1:3" x14ac:dyDescent="0.25">
      <c r="A45" t="s">
        <v>305</v>
      </c>
      <c r="B45">
        <f>'Tulokset hiilijalanjälki'!G73</f>
        <v>0</v>
      </c>
      <c r="C45">
        <f>'Tulokset hiilijalanjälki'!H73</f>
        <v>0</v>
      </c>
    </row>
  </sheetData>
  <mergeCells count="1">
    <mergeCell ref="A2:A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D446D-3568-439C-9B9C-035563518079}">
  <sheetPr codeName="Sheet3">
    <tabColor rgb="FF00B050"/>
  </sheetPr>
  <dimension ref="A1:X85"/>
  <sheetViews>
    <sheetView zoomScaleNormal="100" workbookViewId="0">
      <selection activeCell="D10" sqref="D10"/>
    </sheetView>
  </sheetViews>
  <sheetFormatPr defaultColWidth="9.42578125" defaultRowHeight="15" customHeight="1" x14ac:dyDescent="0.2"/>
  <cols>
    <col min="1" max="1" width="3.7109375" style="8" customWidth="1"/>
    <col min="2" max="2" width="37.5703125" style="8" customWidth="1"/>
    <col min="3" max="3" width="14.42578125" style="8" customWidth="1"/>
    <col min="4" max="4" width="58.5703125" style="10" customWidth="1"/>
    <col min="5" max="5" width="3.42578125" style="8" customWidth="1"/>
    <col min="6" max="6" width="12.5703125" style="8" customWidth="1"/>
    <col min="7" max="7" width="10.5703125" style="8" customWidth="1"/>
    <col min="8" max="8" width="9.42578125" style="8"/>
    <col min="9" max="9" width="37.5703125" style="8" customWidth="1"/>
    <col min="10" max="10" width="14.42578125" style="8" customWidth="1"/>
    <col min="11" max="11" width="58.5703125" style="8" customWidth="1"/>
    <col min="12" max="12" width="3.42578125" style="8" customWidth="1"/>
    <col min="13" max="13" width="12.5703125" style="8" customWidth="1"/>
    <col min="14" max="14" width="10.5703125" style="8" customWidth="1"/>
    <col min="15" max="15" width="9.42578125" style="8"/>
    <col min="16" max="16" width="37.5703125" style="8" customWidth="1"/>
    <col min="17" max="17" width="14.42578125" style="8" customWidth="1"/>
    <col min="18" max="18" width="58.5703125" style="8" customWidth="1"/>
    <col min="19" max="19" width="3.42578125" style="8" customWidth="1"/>
    <col min="20" max="20" width="12.5703125" style="8" customWidth="1"/>
    <col min="21" max="16384" width="9.42578125" style="8"/>
  </cols>
  <sheetData>
    <row r="1" spans="1:24" s="100" customFormat="1" ht="15" customHeight="1" x14ac:dyDescent="0.2">
      <c r="A1" s="8"/>
      <c r="C1" s="8"/>
      <c r="D1" s="8"/>
      <c r="E1" s="8"/>
      <c r="F1" s="8"/>
      <c r="G1" s="8"/>
      <c r="H1" s="12"/>
      <c r="I1" s="8"/>
      <c r="J1" s="8"/>
      <c r="K1" s="8"/>
      <c r="L1" s="8"/>
      <c r="M1" s="8"/>
      <c r="N1" s="12"/>
      <c r="O1" s="8"/>
      <c r="P1" s="8"/>
      <c r="Q1" s="8"/>
      <c r="R1" s="8"/>
      <c r="S1" s="8"/>
      <c r="T1" s="12"/>
      <c r="U1" s="8"/>
      <c r="V1" s="8"/>
      <c r="W1" s="8"/>
      <c r="X1" s="8"/>
    </row>
    <row r="2" spans="1:24" s="100" customFormat="1" ht="15" customHeight="1" x14ac:dyDescent="0.2">
      <c r="A2" s="8"/>
      <c r="C2" s="8"/>
      <c r="D2" s="132" t="s">
        <v>309</v>
      </c>
      <c r="E2" s="8"/>
      <c r="F2" s="8"/>
      <c r="G2" s="8"/>
      <c r="H2" s="12"/>
      <c r="I2" s="8"/>
      <c r="J2" s="8"/>
      <c r="K2" s="8"/>
      <c r="L2" s="8"/>
      <c r="M2" s="8"/>
      <c r="N2" s="12"/>
      <c r="O2" s="8"/>
      <c r="P2" s="8"/>
      <c r="Q2" s="8"/>
      <c r="R2" s="8"/>
      <c r="S2" s="8"/>
      <c r="T2" s="12"/>
      <c r="U2" s="8"/>
      <c r="V2" s="8"/>
      <c r="W2" s="8"/>
      <c r="X2" s="8"/>
    </row>
    <row r="3" spans="1:24" s="100" customFormat="1" ht="15" customHeight="1" x14ac:dyDescent="0.2">
      <c r="A3" s="8"/>
      <c r="C3" s="8"/>
      <c r="D3" s="133" t="s">
        <v>308</v>
      </c>
      <c r="E3" s="8"/>
      <c r="F3" s="8"/>
      <c r="G3" s="8"/>
      <c r="H3" s="12"/>
      <c r="I3" s="8"/>
      <c r="J3" s="8"/>
      <c r="K3" s="8"/>
      <c r="L3" s="8"/>
      <c r="M3" s="8"/>
      <c r="N3" s="12"/>
      <c r="O3" s="8"/>
      <c r="P3" s="8"/>
      <c r="Q3" s="8"/>
      <c r="R3" s="8"/>
      <c r="S3" s="8"/>
      <c r="T3" s="12"/>
      <c r="U3" s="8"/>
      <c r="V3" s="8"/>
      <c r="W3" s="8"/>
      <c r="X3" s="8"/>
    </row>
    <row r="4" spans="1:24" s="100" customFormat="1" ht="15" customHeight="1" x14ac:dyDescent="0.2">
      <c r="A4" s="8"/>
      <c r="C4" s="8"/>
      <c r="D4" s="8"/>
      <c r="E4" s="8"/>
      <c r="F4" s="8"/>
      <c r="G4" s="8"/>
      <c r="H4" s="12"/>
      <c r="I4" s="8"/>
      <c r="J4" s="8"/>
      <c r="K4" s="8"/>
      <c r="L4" s="8"/>
      <c r="M4" s="8"/>
      <c r="N4" s="12"/>
      <c r="O4" s="8"/>
      <c r="P4" s="8"/>
      <c r="Q4" s="8"/>
      <c r="R4" s="8"/>
      <c r="S4" s="8"/>
      <c r="T4" s="12"/>
      <c r="U4" s="8"/>
      <c r="V4" s="8"/>
      <c r="W4" s="8"/>
      <c r="X4" s="8"/>
    </row>
    <row r="5" spans="1:24" s="100" customFormat="1" ht="15" customHeight="1" x14ac:dyDescent="0.25">
      <c r="A5" s="8"/>
      <c r="B5" s="85" t="s">
        <v>4</v>
      </c>
      <c r="C5" s="85"/>
      <c r="D5" s="85"/>
      <c r="E5" s="8"/>
      <c r="F5" s="8"/>
      <c r="G5" s="8"/>
      <c r="H5" s="12"/>
      <c r="I5" s="8"/>
      <c r="J5" s="8"/>
      <c r="K5" s="8"/>
      <c r="L5" s="8"/>
      <c r="M5" s="8"/>
      <c r="N5" s="12"/>
      <c r="O5" s="8"/>
      <c r="P5" s="8"/>
      <c r="Q5" s="8"/>
      <c r="R5" s="8"/>
      <c r="S5" s="8"/>
      <c r="T5" s="12"/>
      <c r="U5" s="8"/>
      <c r="V5" s="8"/>
      <c r="W5" s="8"/>
      <c r="X5" s="8"/>
    </row>
    <row r="6" spans="1:24" s="100" customFormat="1" ht="15" customHeight="1" x14ac:dyDescent="0.25">
      <c r="A6" s="8"/>
      <c r="B6" s="85"/>
      <c r="C6" s="85"/>
      <c r="D6" s="85"/>
      <c r="E6" s="8"/>
      <c r="F6" s="8"/>
      <c r="G6" s="8"/>
      <c r="H6" s="12"/>
      <c r="I6" s="8"/>
      <c r="J6" s="8"/>
      <c r="K6" s="8"/>
      <c r="L6" s="8"/>
      <c r="M6" s="8"/>
      <c r="N6" s="12"/>
      <c r="O6" s="8"/>
      <c r="P6" s="8"/>
      <c r="Q6" s="8"/>
      <c r="R6" s="8"/>
      <c r="S6" s="8"/>
      <c r="T6" s="12"/>
      <c r="U6" s="8"/>
      <c r="V6" s="8"/>
      <c r="W6" s="8"/>
      <c r="X6" s="8"/>
    </row>
    <row r="7" spans="1:24" ht="12.75" x14ac:dyDescent="0.2">
      <c r="B7" s="8" t="s">
        <v>5</v>
      </c>
      <c r="K7" s="12"/>
    </row>
    <row r="8" spans="1:24" ht="13.5" thickBot="1" x14ac:dyDescent="0.25">
      <c r="K8" s="12"/>
    </row>
    <row r="9" spans="1:24" ht="20.85" customHeight="1" thickBot="1" x14ac:dyDescent="0.25">
      <c r="B9" s="241" t="s">
        <v>6</v>
      </c>
      <c r="C9" s="242"/>
      <c r="D9" s="243"/>
      <c r="E9" s="9"/>
    </row>
    <row r="10" spans="1:24" ht="20.100000000000001" customHeight="1" x14ac:dyDescent="0.2">
      <c r="B10" s="247" t="s">
        <v>7</v>
      </c>
      <c r="C10" s="248"/>
      <c r="D10" s="21"/>
      <c r="E10" s="30">
        <f t="shared" ref="E10:E21" si="0">IF(F10="Tieto puuttuu",1,0)</f>
        <v>1</v>
      </c>
      <c r="F10" s="31" t="str">
        <f>IF($D10="","Tieto puuttuu"," ")</f>
        <v>Tieto puuttuu</v>
      </c>
      <c r="G10" s="10"/>
    </row>
    <row r="11" spans="1:24" ht="20.100000000000001" customHeight="1" x14ac:dyDescent="0.2">
      <c r="B11" s="249" t="s">
        <v>8</v>
      </c>
      <c r="C11" s="250"/>
      <c r="D11" s="21"/>
      <c r="E11" s="30">
        <f t="shared" si="0"/>
        <v>1</v>
      </c>
      <c r="F11" s="31" t="str">
        <f>IF($D11="","Tieto puuttuu"," ")</f>
        <v>Tieto puuttuu</v>
      </c>
    </row>
    <row r="12" spans="1:24" ht="20.100000000000001" customHeight="1" x14ac:dyDescent="0.2">
      <c r="B12" s="247" t="s">
        <v>9</v>
      </c>
      <c r="C12" s="248"/>
      <c r="D12" s="21"/>
      <c r="E12" s="30">
        <f t="shared" si="0"/>
        <v>1</v>
      </c>
      <c r="F12" s="31" t="str">
        <f>IF($D12="","Tieto puuttuu"," ")</f>
        <v>Tieto puuttuu</v>
      </c>
    </row>
    <row r="13" spans="1:24" ht="20.100000000000001" customHeight="1" x14ac:dyDescent="0.2">
      <c r="B13" s="247" t="s">
        <v>10</v>
      </c>
      <c r="C13" s="248"/>
      <c r="D13" s="21"/>
      <c r="E13" s="30">
        <f t="shared" si="0"/>
        <v>1</v>
      </c>
      <c r="F13" s="31" t="str">
        <f>IF($D13="","Tieto puuttuu"," ")</f>
        <v>Tieto puuttuu</v>
      </c>
      <c r="G13" s="63"/>
    </row>
    <row r="14" spans="1:24" ht="20.100000000000001" customHeight="1" x14ac:dyDescent="0.2">
      <c r="B14" s="259" t="s">
        <v>11</v>
      </c>
      <c r="C14" s="260"/>
      <c r="D14" s="21" t="s">
        <v>12</v>
      </c>
      <c r="E14" s="30">
        <f t="shared" si="0"/>
        <v>1</v>
      </c>
      <c r="F14" s="31" t="str">
        <f>IF($D14="Valitse","Tieto puuttuu"," ")</f>
        <v>Tieto puuttuu</v>
      </c>
    </row>
    <row r="15" spans="1:24" ht="20.100000000000001" customHeight="1" x14ac:dyDescent="0.2">
      <c r="B15" s="247" t="s">
        <v>13</v>
      </c>
      <c r="C15" s="248"/>
      <c r="D15" s="21" t="s">
        <v>12</v>
      </c>
      <c r="E15" s="30">
        <f t="shared" si="0"/>
        <v>1</v>
      </c>
      <c r="F15" s="31" t="str">
        <f>IF($D15="Valitse","Tieto puuttuu"," ")</f>
        <v>Tieto puuttuu</v>
      </c>
    </row>
    <row r="16" spans="1:24" ht="20.100000000000001" customHeight="1" x14ac:dyDescent="0.2">
      <c r="B16" s="247" t="s">
        <v>14</v>
      </c>
      <c r="C16" s="248"/>
      <c r="D16" s="21"/>
      <c r="E16" s="30">
        <f t="shared" si="0"/>
        <v>1</v>
      </c>
      <c r="F16" s="31" t="str">
        <f>IF($D16="","Tieto puuttuu"," ")</f>
        <v>Tieto puuttuu</v>
      </c>
      <c r="G16" s="63"/>
    </row>
    <row r="17" spans="2:7" ht="20.100000000000001" customHeight="1" x14ac:dyDescent="0.2">
      <c r="B17" s="247" t="s">
        <v>15</v>
      </c>
      <c r="C17" s="248"/>
      <c r="D17" s="33"/>
      <c r="E17" s="30">
        <f t="shared" si="0"/>
        <v>1</v>
      </c>
      <c r="F17" s="31" t="str">
        <f>IF($D17="","Tieto puuttuu"," ")</f>
        <v>Tieto puuttuu</v>
      </c>
      <c r="G17" s="12"/>
    </row>
    <row r="18" spans="2:7" ht="20.100000000000001" customHeight="1" x14ac:dyDescent="0.2">
      <c r="B18" s="255" t="s">
        <v>16</v>
      </c>
      <c r="C18" s="256"/>
      <c r="D18" s="21"/>
      <c r="E18" s="30">
        <f t="shared" si="0"/>
        <v>1</v>
      </c>
      <c r="F18" s="31" t="str">
        <f>IF($D18="","Tieto puuttuu"," ")</f>
        <v>Tieto puuttuu</v>
      </c>
    </row>
    <row r="19" spans="2:7" ht="20.100000000000001" customHeight="1" x14ac:dyDescent="0.2">
      <c r="B19" s="255" t="s">
        <v>17</v>
      </c>
      <c r="C19" s="256"/>
      <c r="D19" s="21"/>
      <c r="E19" s="30">
        <f t="shared" si="0"/>
        <v>1</v>
      </c>
      <c r="F19" s="31" t="str">
        <f>IF($D19="","Tieto puuttuu"," ")</f>
        <v>Tieto puuttuu</v>
      </c>
    </row>
    <row r="20" spans="2:7" ht="30" customHeight="1" x14ac:dyDescent="0.2">
      <c r="B20" s="249" t="s">
        <v>18</v>
      </c>
      <c r="C20" s="250"/>
      <c r="D20" s="21" t="s">
        <v>12</v>
      </c>
      <c r="E20" s="30">
        <f t="shared" si="0"/>
        <v>1</v>
      </c>
      <c r="F20" s="31" t="str">
        <f>IF($D20="Valitse","Tieto puuttuu"," ")</f>
        <v>Tieto puuttuu</v>
      </c>
    </row>
    <row r="21" spans="2:7" ht="45" customHeight="1" x14ac:dyDescent="0.2">
      <c r="B21" s="255" t="s">
        <v>19</v>
      </c>
      <c r="C21" s="256"/>
      <c r="D21" s="21" t="s">
        <v>12</v>
      </c>
      <c r="E21" s="30">
        <f t="shared" si="0"/>
        <v>1</v>
      </c>
      <c r="F21" s="31" t="str">
        <f>IF($D21="Valitse","Tieto puuttuu"," ")</f>
        <v>Tieto puuttuu</v>
      </c>
    </row>
    <row r="22" spans="2:7" ht="60" customHeight="1" x14ac:dyDescent="0.2">
      <c r="B22" s="255" t="s">
        <v>312</v>
      </c>
      <c r="C22" s="256"/>
      <c r="D22" s="21" t="s">
        <v>12</v>
      </c>
      <c r="E22" s="30">
        <f t="shared" ref="E22:E23" si="1">IF(F22="Tieto puuttuu",1,0)</f>
        <v>1</v>
      </c>
      <c r="F22" s="31" t="str">
        <f>IF($D22="Valitse","Tieto puuttuu"," ")</f>
        <v>Tieto puuttuu</v>
      </c>
      <c r="G22" s="142"/>
    </row>
    <row r="23" spans="2:7" ht="41.1" customHeight="1" x14ac:dyDescent="0.2">
      <c r="B23" s="84" t="s">
        <v>20</v>
      </c>
      <c r="C23" s="143" t="s">
        <v>21</v>
      </c>
      <c r="D23" s="114"/>
      <c r="E23" s="30">
        <f t="shared" si="1"/>
        <v>0</v>
      </c>
      <c r="F23" s="31" t="str">
        <f>IF(AND(D22="Kyllä",$D23=""),"Tieto puuttuu"," ")</f>
        <v xml:space="preserve"> </v>
      </c>
    </row>
    <row r="24" spans="2:7" ht="52.5" customHeight="1" thickBot="1" x14ac:dyDescent="0.25">
      <c r="B24" s="257" t="s">
        <v>311</v>
      </c>
      <c r="C24" s="258"/>
      <c r="D24" s="27" t="s">
        <v>12</v>
      </c>
      <c r="E24" s="30">
        <f>IF(F24="Tieto puuttuu",1,0)</f>
        <v>0</v>
      </c>
      <c r="F24" s="31" t="str">
        <f>IF(AND(D22="Kyllä",$D24="Valitse"),"Tieto puuttuu"," ")</f>
        <v xml:space="preserve"> </v>
      </c>
    </row>
    <row r="25" spans="2:7" ht="15" customHeight="1" thickBot="1" x14ac:dyDescent="0.25">
      <c r="B25" s="144"/>
      <c r="C25" s="144"/>
      <c r="D25" s="144"/>
      <c r="E25" s="30"/>
      <c r="F25" s="31"/>
    </row>
    <row r="26" spans="2:7" ht="66" customHeight="1" thickBot="1" x14ac:dyDescent="0.25">
      <c r="B26" s="261" t="s">
        <v>310</v>
      </c>
      <c r="C26" s="262"/>
      <c r="D26" s="263"/>
      <c r="E26" s="30"/>
      <c r="F26" s="31"/>
    </row>
    <row r="27" spans="2:7" ht="15" customHeight="1" thickBot="1" x14ac:dyDescent="0.25">
      <c r="B27" s="12"/>
      <c r="G27" s="63"/>
    </row>
    <row r="28" spans="2:7" ht="33" customHeight="1" thickBot="1" x14ac:dyDescent="0.25">
      <c r="B28" s="244" t="s">
        <v>22</v>
      </c>
      <c r="C28" s="245"/>
      <c r="D28" s="246"/>
      <c r="E28" s="9"/>
    </row>
    <row r="29" spans="2:7" ht="20.100000000000001" customHeight="1" x14ac:dyDescent="0.2">
      <c r="B29" s="251" t="s">
        <v>23</v>
      </c>
      <c r="C29" s="252"/>
      <c r="D29" s="26" t="s">
        <v>12</v>
      </c>
      <c r="E29" s="30">
        <f>IF(F29="Tieto puuttuu",1,0)</f>
        <v>1</v>
      </c>
      <c r="F29" s="31" t="str">
        <f>IF($D29="Valitse","Tieto puuttuu"," ")</f>
        <v>Tieto puuttuu</v>
      </c>
    </row>
    <row r="30" spans="2:7" ht="20.100000000000001" customHeight="1" x14ac:dyDescent="0.2">
      <c r="B30" s="259" t="s">
        <v>313</v>
      </c>
      <c r="C30" s="260"/>
      <c r="D30" s="67" t="s">
        <v>12</v>
      </c>
      <c r="E30" s="30">
        <f>IF(F30="Tieto puuttuu",1,0)</f>
        <v>1</v>
      </c>
      <c r="F30" s="31" t="str">
        <f>IF($D30="Valitse","Tieto puuttuu"," ")</f>
        <v>Tieto puuttuu</v>
      </c>
      <c r="G30" s="63"/>
    </row>
    <row r="31" spans="2:7" ht="39.75" customHeight="1" x14ac:dyDescent="0.2">
      <c r="B31" s="259" t="s">
        <v>315</v>
      </c>
      <c r="C31" s="260"/>
      <c r="D31" s="26"/>
      <c r="E31" s="30">
        <f t="shared" ref="E31" si="2">IF(F31="Tieto puuttuu",1,0)</f>
        <v>0</v>
      </c>
      <c r="F31" s="31" t="str">
        <f>IF(AND(D30="Kyllä, samasta rakennuksesta on useampi laskelma",$D31=""),"Tieto puuttuu"," ")</f>
        <v xml:space="preserve"> </v>
      </c>
    </row>
    <row r="32" spans="2:7" ht="20.100000000000001" customHeight="1" x14ac:dyDescent="0.2">
      <c r="B32" s="249" t="s">
        <v>24</v>
      </c>
      <c r="C32" s="250"/>
      <c r="D32" s="21"/>
      <c r="E32" s="30">
        <f t="shared" ref="E32:E45" si="3">IF(F32="Tieto puuttuu",1,0)</f>
        <v>1</v>
      </c>
      <c r="F32" s="31" t="str">
        <f>IF($D32="","Tieto puuttuu"," ")</f>
        <v>Tieto puuttuu</v>
      </c>
    </row>
    <row r="33" spans="2:7" ht="20.100000000000001" customHeight="1" x14ac:dyDescent="0.2">
      <c r="B33" s="249" t="s">
        <v>25</v>
      </c>
      <c r="C33" s="250"/>
      <c r="D33" s="21"/>
      <c r="E33" s="30">
        <f t="shared" si="3"/>
        <v>1</v>
      </c>
      <c r="F33" s="31" t="str">
        <f>IF($D33="","Tieto puuttuu"," ")</f>
        <v>Tieto puuttuu</v>
      </c>
    </row>
    <row r="34" spans="2:7" ht="20.100000000000001" customHeight="1" x14ac:dyDescent="0.2">
      <c r="B34" s="253" t="s">
        <v>26</v>
      </c>
      <c r="C34" s="254"/>
      <c r="D34" s="21"/>
      <c r="E34" s="30">
        <f t="shared" ref="E34" si="4">IF(F34="Tieto puuttuu",1,0)</f>
        <v>1</v>
      </c>
      <c r="F34" s="31" t="str">
        <f>IF($D34="","Tieto puuttuu"," ")</f>
        <v>Tieto puuttuu</v>
      </c>
    </row>
    <row r="35" spans="2:7" ht="20.100000000000001" customHeight="1" x14ac:dyDescent="0.2">
      <c r="B35" s="247" t="s">
        <v>27</v>
      </c>
      <c r="C35" s="248"/>
      <c r="D35" s="44" t="s">
        <v>12</v>
      </c>
      <c r="E35" s="30">
        <f t="shared" si="3"/>
        <v>1</v>
      </c>
      <c r="F35" s="31" t="str">
        <f>IF($D35="Valitse","Tieto puuttuu"," ")</f>
        <v>Tieto puuttuu</v>
      </c>
      <c r="G35" s="12"/>
    </row>
    <row r="36" spans="2:7" ht="20.100000000000001" customHeight="1" x14ac:dyDescent="0.2">
      <c r="B36" s="247" t="s">
        <v>28</v>
      </c>
      <c r="C36" s="248"/>
      <c r="D36" s="44" t="s">
        <v>12</v>
      </c>
      <c r="E36" s="30">
        <f t="shared" si="3"/>
        <v>1</v>
      </c>
      <c r="F36" s="31" t="str">
        <f>IF($D36="Valitse","Tieto puuttuu"," ")</f>
        <v>Tieto puuttuu</v>
      </c>
      <c r="G36" s="12"/>
    </row>
    <row r="37" spans="2:7" ht="49.5" customHeight="1" x14ac:dyDescent="0.2">
      <c r="B37" s="247" t="s">
        <v>29</v>
      </c>
      <c r="C37" s="248"/>
      <c r="D37" s="28"/>
      <c r="E37" s="30">
        <f t="shared" si="3"/>
        <v>1</v>
      </c>
      <c r="F37" s="31" t="str">
        <f t="shared" ref="F37:F43" si="5">IF($D37="","Tieto puuttuu"," ")</f>
        <v>Tieto puuttuu</v>
      </c>
      <c r="G37" s="12"/>
    </row>
    <row r="38" spans="2:7" ht="24.6" customHeight="1" x14ac:dyDescent="0.2">
      <c r="B38" s="141" t="s">
        <v>30</v>
      </c>
      <c r="C38" s="145" t="s">
        <v>31</v>
      </c>
      <c r="D38" s="114"/>
      <c r="E38" s="30">
        <f t="shared" si="3"/>
        <v>1</v>
      </c>
      <c r="F38" s="31" t="str">
        <f t="shared" si="5"/>
        <v>Tieto puuttuu</v>
      </c>
      <c r="G38" s="12"/>
    </row>
    <row r="39" spans="2:7" ht="20.100000000000001" customHeight="1" x14ac:dyDescent="0.2">
      <c r="B39" s="141" t="s">
        <v>32</v>
      </c>
      <c r="C39" s="145" t="s">
        <v>33</v>
      </c>
      <c r="D39" s="114"/>
      <c r="E39" s="30">
        <f t="shared" si="3"/>
        <v>1</v>
      </c>
      <c r="F39" s="31" t="str">
        <f t="shared" si="5"/>
        <v>Tieto puuttuu</v>
      </c>
    </row>
    <row r="40" spans="2:7" ht="28.5" customHeight="1" x14ac:dyDescent="0.2">
      <c r="B40" s="141" t="s">
        <v>34</v>
      </c>
      <c r="C40" s="145" t="s">
        <v>35</v>
      </c>
      <c r="D40" s="114"/>
      <c r="E40" s="30">
        <f t="shared" ref="E40" si="6">IF(F40="Tieto puuttuu",1,0)</f>
        <v>0</v>
      </c>
      <c r="F40" s="31" t="str">
        <f>IF(AND(OR(D29="Asuinkerrostalo, jossa on vähintään kolme asuinkerrosta",D29="Rivitalo ja asuinkerrostalo, jossa on enintään kaksi asuinkerrosta"),$D40=""),"Tieto puuttuu"," ")</f>
        <v xml:space="preserve"> </v>
      </c>
    </row>
    <row r="41" spans="2:7" ht="20.100000000000001" customHeight="1" x14ac:dyDescent="0.2">
      <c r="B41" s="141" t="s">
        <v>36</v>
      </c>
      <c r="C41" s="145" t="s">
        <v>37</v>
      </c>
      <c r="D41" s="114"/>
      <c r="E41" s="30">
        <f t="shared" si="3"/>
        <v>1</v>
      </c>
      <c r="F41" s="31" t="str">
        <f t="shared" si="5"/>
        <v>Tieto puuttuu</v>
      </c>
      <c r="G41" s="63"/>
    </row>
    <row r="42" spans="2:7" ht="20.100000000000001" customHeight="1" x14ac:dyDescent="0.2">
      <c r="B42" s="141" t="s">
        <v>38</v>
      </c>
      <c r="C42" s="145" t="s">
        <v>31</v>
      </c>
      <c r="D42" s="114"/>
      <c r="E42" s="30">
        <f t="shared" si="3"/>
        <v>1</v>
      </c>
      <c r="F42" s="31" t="str">
        <f t="shared" si="5"/>
        <v>Tieto puuttuu</v>
      </c>
      <c r="G42" s="12"/>
    </row>
    <row r="43" spans="2:7" ht="20.100000000000001" customHeight="1" x14ac:dyDescent="0.2">
      <c r="B43" s="141" t="s">
        <v>39</v>
      </c>
      <c r="C43" s="145" t="s">
        <v>31</v>
      </c>
      <c r="D43" s="114"/>
      <c r="E43" s="30">
        <f t="shared" si="3"/>
        <v>1</v>
      </c>
      <c r="F43" s="31" t="str">
        <f t="shared" si="5"/>
        <v>Tieto puuttuu</v>
      </c>
      <c r="G43" s="12"/>
    </row>
    <row r="44" spans="2:7" ht="20.100000000000001" customHeight="1" x14ac:dyDescent="0.2">
      <c r="B44" s="253" t="s">
        <v>40</v>
      </c>
      <c r="C44" s="254"/>
      <c r="D44" s="21" t="s">
        <v>12</v>
      </c>
      <c r="E44" s="30">
        <f t="shared" si="3"/>
        <v>1</v>
      </c>
      <c r="F44" s="31" t="str">
        <f>IF($D44="Valitse","Tieto puuttuu"," ")</f>
        <v>Tieto puuttuu</v>
      </c>
    </row>
    <row r="45" spans="2:7" ht="20.100000000000001" customHeight="1" thickBot="1" x14ac:dyDescent="0.25">
      <c r="B45" s="253" t="s">
        <v>41</v>
      </c>
      <c r="C45" s="254"/>
      <c r="D45" s="21" t="s">
        <v>12</v>
      </c>
      <c r="E45" s="30">
        <f t="shared" si="3"/>
        <v>1</v>
      </c>
      <c r="F45" s="31" t="str">
        <f>IF($D45="Valitse","Tieto puuttuu"," ")</f>
        <v>Tieto puuttuu</v>
      </c>
    </row>
    <row r="46" spans="2:7" ht="38.1" customHeight="1" thickBot="1" x14ac:dyDescent="0.25">
      <c r="B46" s="264"/>
      <c r="C46" s="264"/>
      <c r="D46" s="264"/>
      <c r="E46" s="30"/>
      <c r="F46" s="31"/>
    </row>
    <row r="47" spans="2:7" ht="29.25" customHeight="1" thickBot="1" x14ac:dyDescent="0.25">
      <c r="B47" s="241" t="s">
        <v>42</v>
      </c>
      <c r="C47" s="242"/>
      <c r="D47" s="243"/>
      <c r="E47" s="11"/>
    </row>
    <row r="48" spans="2:7" ht="20.100000000000001" customHeight="1" x14ac:dyDescent="0.2">
      <c r="B48" s="266" t="s">
        <v>43</v>
      </c>
      <c r="C48" s="267"/>
      <c r="D48" s="21" t="s">
        <v>12</v>
      </c>
      <c r="E48" s="30">
        <f t="shared" ref="E48:E54" si="7">IF(F48="Tieto puuttuu",1,0)</f>
        <v>1</v>
      </c>
      <c r="F48" s="31" t="str">
        <f t="shared" ref="F48:F54" si="8">IF($D48="Valitse","Tieto puuttuu"," ")</f>
        <v>Tieto puuttuu</v>
      </c>
    </row>
    <row r="49" spans="2:7" ht="20.100000000000001" customHeight="1" x14ac:dyDescent="0.2">
      <c r="B49" s="249" t="s">
        <v>44</v>
      </c>
      <c r="C49" s="250"/>
      <c r="D49" s="21" t="s">
        <v>12</v>
      </c>
      <c r="E49" s="30">
        <f t="shared" si="7"/>
        <v>1</v>
      </c>
      <c r="F49" s="31" t="str">
        <f t="shared" si="8"/>
        <v>Tieto puuttuu</v>
      </c>
      <c r="G49" s="142"/>
    </row>
    <row r="50" spans="2:7" ht="20.100000000000001" customHeight="1" x14ac:dyDescent="0.2">
      <c r="B50" s="247" t="s">
        <v>45</v>
      </c>
      <c r="C50" s="248"/>
      <c r="D50" s="21" t="s">
        <v>12</v>
      </c>
      <c r="E50" s="30">
        <f t="shared" si="7"/>
        <v>1</v>
      </c>
      <c r="F50" s="31" t="str">
        <f t="shared" si="8"/>
        <v>Tieto puuttuu</v>
      </c>
      <c r="G50" s="12"/>
    </row>
    <row r="51" spans="2:7" ht="20.100000000000001" customHeight="1" x14ac:dyDescent="0.2">
      <c r="B51" s="247" t="s">
        <v>46</v>
      </c>
      <c r="C51" s="248"/>
      <c r="D51" s="21" t="s">
        <v>12</v>
      </c>
      <c r="E51" s="30">
        <f t="shared" si="7"/>
        <v>1</v>
      </c>
      <c r="F51" s="31" t="str">
        <f t="shared" si="8"/>
        <v>Tieto puuttuu</v>
      </c>
      <c r="G51" s="146"/>
    </row>
    <row r="52" spans="2:7" ht="20.100000000000001" customHeight="1" x14ac:dyDescent="0.2">
      <c r="B52" s="247" t="s">
        <v>47</v>
      </c>
      <c r="C52" s="248"/>
      <c r="D52" s="21" t="s">
        <v>12</v>
      </c>
      <c r="E52" s="30">
        <f t="shared" si="7"/>
        <v>1</v>
      </c>
      <c r="F52" s="31" t="str">
        <f t="shared" si="8"/>
        <v>Tieto puuttuu</v>
      </c>
    </row>
    <row r="53" spans="2:7" ht="20.100000000000001" customHeight="1" x14ac:dyDescent="0.2">
      <c r="B53" s="247" t="s">
        <v>48</v>
      </c>
      <c r="C53" s="248"/>
      <c r="D53" s="21" t="s">
        <v>12</v>
      </c>
      <c r="E53" s="30">
        <f t="shared" si="7"/>
        <v>1</v>
      </c>
      <c r="F53" s="31" t="str">
        <f t="shared" si="8"/>
        <v>Tieto puuttuu</v>
      </c>
    </row>
    <row r="54" spans="2:7" ht="20.100000000000001" customHeight="1" thickBot="1" x14ac:dyDescent="0.25">
      <c r="B54" s="265" t="s">
        <v>49</v>
      </c>
      <c r="C54" s="269"/>
      <c r="D54" s="29" t="s">
        <v>12</v>
      </c>
      <c r="E54" s="30">
        <f t="shared" si="7"/>
        <v>1</v>
      </c>
      <c r="F54" s="31" t="str">
        <f t="shared" si="8"/>
        <v>Tieto puuttuu</v>
      </c>
    </row>
    <row r="55" spans="2:7" ht="29.45" customHeight="1" thickBot="1" x14ac:dyDescent="0.25">
      <c r="B55" s="147"/>
    </row>
    <row r="56" spans="2:7" ht="18" customHeight="1" thickBot="1" x14ac:dyDescent="0.25">
      <c r="B56" s="241" t="s">
        <v>50</v>
      </c>
      <c r="C56" s="242"/>
      <c r="D56" s="243"/>
      <c r="E56" s="9"/>
    </row>
    <row r="57" spans="2:7" ht="15" customHeight="1" x14ac:dyDescent="0.2">
      <c r="B57" s="251" t="s">
        <v>51</v>
      </c>
      <c r="C57" s="148" t="s">
        <v>52</v>
      </c>
      <c r="D57" s="221" t="s">
        <v>12</v>
      </c>
      <c r="E57" s="30">
        <f t="shared" ref="E57:E68" si="9">IF(F57="Tieto puuttuu",1,0)</f>
        <v>1</v>
      </c>
      <c r="F57" s="31" t="str">
        <f t="shared" ref="F57:F59" si="10">IF($D57="Valitse","Tieto puuttuu"," ")</f>
        <v>Tieto puuttuu</v>
      </c>
    </row>
    <row r="58" spans="2:7" ht="15" customHeight="1" x14ac:dyDescent="0.2">
      <c r="B58" s="247"/>
      <c r="C58" s="143" t="s">
        <v>53</v>
      </c>
      <c r="D58" s="21" t="s">
        <v>12</v>
      </c>
      <c r="E58" s="30">
        <f t="shared" si="9"/>
        <v>1</v>
      </c>
      <c r="F58" s="31" t="str">
        <f t="shared" si="10"/>
        <v>Tieto puuttuu</v>
      </c>
    </row>
    <row r="59" spans="2:7" ht="15" customHeight="1" x14ac:dyDescent="0.2">
      <c r="B59" s="247"/>
      <c r="C59" s="149" t="s">
        <v>54</v>
      </c>
      <c r="D59" s="21" t="s">
        <v>12</v>
      </c>
      <c r="E59" s="30">
        <f t="shared" si="9"/>
        <v>1</v>
      </c>
      <c r="F59" s="31" t="str">
        <f t="shared" si="10"/>
        <v>Tieto puuttuu</v>
      </c>
    </row>
    <row r="60" spans="2:7" ht="18.95" customHeight="1" x14ac:dyDescent="0.2">
      <c r="B60" s="140" t="s">
        <v>55</v>
      </c>
      <c r="C60" s="150" t="s">
        <v>56</v>
      </c>
      <c r="D60" s="220"/>
      <c r="E60" s="30">
        <f t="shared" ref="E60" si="11">IF(F60="Tieto puuttuu",1,0)</f>
        <v>1</v>
      </c>
      <c r="F60" s="31" t="str">
        <f>IF($D60="","Tieto puuttuu"," ")</f>
        <v>Tieto puuttuu</v>
      </c>
    </row>
    <row r="61" spans="2:7" ht="20.100000000000001" customHeight="1" x14ac:dyDescent="0.2">
      <c r="B61" s="249" t="s">
        <v>57</v>
      </c>
      <c r="C61" s="268"/>
      <c r="D61" s="21"/>
      <c r="E61" s="30">
        <f t="shared" si="9"/>
        <v>1</v>
      </c>
      <c r="F61" s="31" t="str">
        <f t="shared" ref="F61:F68" si="12">IF($D61="","Tieto puuttuu"," ")</f>
        <v>Tieto puuttuu</v>
      </c>
    </row>
    <row r="62" spans="2:7" ht="20.100000000000001" customHeight="1" x14ac:dyDescent="0.2">
      <c r="B62" s="141" t="s">
        <v>58</v>
      </c>
      <c r="C62" s="143" t="s">
        <v>59</v>
      </c>
      <c r="D62" s="21"/>
      <c r="E62" s="30">
        <f t="shared" si="9"/>
        <v>1</v>
      </c>
      <c r="F62" s="31" t="str">
        <f t="shared" si="12"/>
        <v>Tieto puuttuu</v>
      </c>
      <c r="G62" s="12"/>
    </row>
    <row r="63" spans="2:7" ht="15" customHeight="1" x14ac:dyDescent="0.2">
      <c r="B63" s="247" t="s">
        <v>60</v>
      </c>
      <c r="C63" s="143" t="s">
        <v>61</v>
      </c>
      <c r="D63" s="21"/>
      <c r="E63" s="30">
        <f t="shared" si="9"/>
        <v>1</v>
      </c>
      <c r="F63" s="31" t="str">
        <f t="shared" si="12"/>
        <v>Tieto puuttuu</v>
      </c>
      <c r="G63" s="12"/>
    </row>
    <row r="64" spans="2:7" ht="15" customHeight="1" x14ac:dyDescent="0.2">
      <c r="B64" s="247"/>
      <c r="C64" s="143" t="s">
        <v>62</v>
      </c>
      <c r="D64" s="21"/>
      <c r="E64" s="30">
        <f t="shared" si="9"/>
        <v>1</v>
      </c>
      <c r="F64" s="31" t="str">
        <f t="shared" si="12"/>
        <v>Tieto puuttuu</v>
      </c>
    </row>
    <row r="65" spans="2:6" ht="15" customHeight="1" x14ac:dyDescent="0.2">
      <c r="B65" s="247"/>
      <c r="C65" s="143" t="s">
        <v>63</v>
      </c>
      <c r="D65" s="21"/>
      <c r="E65" s="30">
        <f t="shared" si="9"/>
        <v>1</v>
      </c>
      <c r="F65" s="31" t="str">
        <f t="shared" si="12"/>
        <v>Tieto puuttuu</v>
      </c>
    </row>
    <row r="66" spans="2:6" ht="15" customHeight="1" x14ac:dyDescent="0.2">
      <c r="B66" s="247" t="s">
        <v>64</v>
      </c>
      <c r="C66" s="143" t="s">
        <v>61</v>
      </c>
      <c r="D66" s="21"/>
      <c r="E66" s="30">
        <f t="shared" si="9"/>
        <v>1</v>
      </c>
      <c r="F66" s="31" t="str">
        <f t="shared" si="12"/>
        <v>Tieto puuttuu</v>
      </c>
    </row>
    <row r="67" spans="2:6" ht="15" customHeight="1" x14ac:dyDescent="0.2">
      <c r="B67" s="247"/>
      <c r="C67" s="143" t="s">
        <v>62</v>
      </c>
      <c r="D67" s="21"/>
      <c r="E67" s="30">
        <f t="shared" si="9"/>
        <v>1</v>
      </c>
      <c r="F67" s="31" t="str">
        <f t="shared" si="12"/>
        <v>Tieto puuttuu</v>
      </c>
    </row>
    <row r="68" spans="2:6" ht="15" customHeight="1" thickBot="1" x14ac:dyDescent="0.25">
      <c r="B68" s="265"/>
      <c r="C68" s="151" t="s">
        <v>63</v>
      </c>
      <c r="D68" s="29"/>
      <c r="E68" s="30">
        <f t="shared" si="9"/>
        <v>1</v>
      </c>
      <c r="F68" s="31" t="str">
        <f t="shared" si="12"/>
        <v>Tieto puuttuu</v>
      </c>
    </row>
    <row r="69" spans="2:6" ht="15" customHeight="1" x14ac:dyDescent="0.2">
      <c r="B69" s="99"/>
      <c r="C69" s="152"/>
      <c r="D69" s="152"/>
      <c r="E69" s="30"/>
      <c r="F69" s="31"/>
    </row>
    <row r="74" spans="2:6" ht="57.75" customHeight="1" x14ac:dyDescent="0.2">
      <c r="B74" s="222" t="s">
        <v>3</v>
      </c>
      <c r="C74" s="222"/>
      <c r="D74" s="222"/>
    </row>
    <row r="76" spans="2:6" ht="15" customHeight="1" x14ac:dyDescent="0.2">
      <c r="B76" s="113"/>
    </row>
    <row r="85" spans="4:4" ht="15" customHeight="1" x14ac:dyDescent="0.2">
      <c r="D85" s="101"/>
    </row>
  </sheetData>
  <sheetProtection algorithmName="SHA-512" hashValue="Mo4DspT18E7ZYhAdkaS7HWaIRDbLjkZy4SGl08Nnz2MX7L1RnjeHPgwawVANDY2Z9GC82YTExSnIHi1dqrtDrQ==" saltValue="0QVeXPqafUEwQKgnms3n/Q==" spinCount="100000" sheet="1" objects="1" scenarios="1" selectLockedCells="1"/>
  <mergeCells count="43">
    <mergeCell ref="B46:D46"/>
    <mergeCell ref="B22:C22"/>
    <mergeCell ref="B74:D74"/>
    <mergeCell ref="B52:C52"/>
    <mergeCell ref="B53:C53"/>
    <mergeCell ref="B66:B68"/>
    <mergeCell ref="B48:C48"/>
    <mergeCell ref="B63:B65"/>
    <mergeCell ref="B49:C49"/>
    <mergeCell ref="B61:C61"/>
    <mergeCell ref="B54:C54"/>
    <mergeCell ref="B56:D56"/>
    <mergeCell ref="B50:C50"/>
    <mergeCell ref="B51:C51"/>
    <mergeCell ref="B57:B59"/>
    <mergeCell ref="B12:C12"/>
    <mergeCell ref="B13:C13"/>
    <mergeCell ref="B31:C31"/>
    <mergeCell ref="B30:C30"/>
    <mergeCell ref="B36:C36"/>
    <mergeCell ref="B14:C14"/>
    <mergeCell ref="B19:C19"/>
    <mergeCell ref="B32:C32"/>
    <mergeCell ref="B33:C33"/>
    <mergeCell ref="B15:C15"/>
    <mergeCell ref="B21:C21"/>
    <mergeCell ref="B26:D26"/>
    <mergeCell ref="B9:D9"/>
    <mergeCell ref="B47:D47"/>
    <mergeCell ref="B28:D28"/>
    <mergeCell ref="B10:C10"/>
    <mergeCell ref="B16:C16"/>
    <mergeCell ref="B17:C17"/>
    <mergeCell ref="B20:C20"/>
    <mergeCell ref="B29:C29"/>
    <mergeCell ref="B35:C35"/>
    <mergeCell ref="B34:C34"/>
    <mergeCell ref="B11:C11"/>
    <mergeCell ref="B18:C18"/>
    <mergeCell ref="B37:C37"/>
    <mergeCell ref="B44:C44"/>
    <mergeCell ref="B45:C45"/>
    <mergeCell ref="B24:C24"/>
  </mergeCells>
  <phoneticPr fontId="4" type="noConversion"/>
  <dataValidations count="12">
    <dataValidation type="list" allowBlank="1" showInputMessage="1" showErrorMessage="1" sqref="D44:D45 D22" xr:uid="{C655AAE1-EA52-4BE2-8066-B48B37A2CFC9}">
      <formula1>"Valitse, Kyllä, Ei"</formula1>
    </dataValidation>
    <dataValidation type="list" allowBlank="1" showInputMessage="1" showErrorMessage="1" sqref="D21" xr:uid="{CBFE0FCE-7A40-4D27-8F0E-AEE59ED043C5}">
      <mc:AlternateContent xmlns:x12ac="http://schemas.microsoft.com/office/spreadsheetml/2011/1/ac" xmlns:mc="http://schemas.openxmlformats.org/markup-compatibility/2006">
        <mc:Choice Requires="x12ac">
          <x12ac:list>Valitse," Kyllä, tuotteet listataan Lähtötiedot muu kuin CO2data -välilehdelle", Ei</x12ac:list>
        </mc:Choice>
        <mc:Fallback>
          <formula1>"Valitse, Kyllä, tuotteet listataan Lähtötiedot muu kuin CO2data -välilehdelle, Ei"</formula1>
        </mc:Fallback>
      </mc:AlternateContent>
    </dataValidation>
    <dataValidation type="list" allowBlank="1" showInputMessage="1" showErrorMessage="1" sqref="D14" xr:uid="{D6269D27-2314-47AE-8B0F-E012497E6F6D}">
      <formula1>"Valitse, Uudisrakennus, Perusparannus, Peruskorjaus, Laajennus, Muu"</formula1>
    </dataValidation>
    <dataValidation type="list" allowBlank="1" showInputMessage="1" showErrorMessage="1" sqref="D24" xr:uid="{D515ED2D-507A-423E-A3F8-55008F1FA3E0}">
      <mc:AlternateContent xmlns:x12ac="http://schemas.microsoft.com/office/spreadsheetml/2011/1/ac" xmlns:mc="http://schemas.openxmlformats.org/markup-compatibility/2006">
        <mc:Choice Requires="x12ac">
          <x12ac:list>Valitse,Ei," Kyllä, mahdollinen ylitys perusteluineen raportoidaan Tulokset-välilehdelle"</x12ac:list>
        </mc:Choice>
        <mc:Fallback>
          <formula1>"Valitse,Ei, Kyllä, mahdollinen ylitys perusteluineen raportoidaan Tulokset-välilehdelle"</formula1>
        </mc:Fallback>
      </mc:AlternateContent>
    </dataValidation>
    <dataValidation type="list" showInputMessage="1" showErrorMessage="1" sqref="D30" xr:uid="{045286DA-5ECD-457C-A709-0BAFA25B694E}">
      <mc:AlternateContent xmlns:x12ac="http://schemas.microsoft.com/office/spreadsheetml/2011/1/ac" xmlns:mc="http://schemas.openxmlformats.org/markup-compatibility/2006">
        <mc:Choice Requires="x12ac">
          <x12ac:list>Valitse," Ei, rakennuksella on vain yksi käyttötarkoitus tai muut eivät tarvitse erillistä laskelmaa"," Kyllä, samasta rakennuksesta on useampi laskelma"</x12ac:list>
        </mc:Choice>
        <mc:Fallback>
          <formula1>"Valitse, Ei, rakennuksella on vain yksi käyttötarkoitus tai muut eivät tarvitse erillistä laskelmaa, Kyllä, samasta rakennuksesta on useampi laskelma"</formula1>
        </mc:Fallback>
      </mc:AlternateContent>
    </dataValidation>
    <dataValidation type="whole" operator="greaterThan" allowBlank="1" showInputMessage="1" showErrorMessage="1" sqref="D34" xr:uid="{039085B4-06D9-46E2-A10C-511A8FC14E18}">
      <formula1>1800</formula1>
    </dataValidation>
    <dataValidation type="date" allowBlank="1" showInputMessage="1" showErrorMessage="1" sqref="D17" xr:uid="{5C7CB2E1-E905-42ED-A7C5-09C91C95BF7D}">
      <formula1>36526</formula1>
      <formula2>73415</formula2>
    </dataValidation>
    <dataValidation type="decimal" allowBlank="1" showInputMessage="1" showErrorMessage="1" sqref="D23" xr:uid="{41EBCEA4-88C1-4ED2-951D-D0F9F5451D4F}">
      <formula1>0</formula1>
      <formula2>30</formula2>
    </dataValidation>
    <dataValidation type="whole" operator="greaterThan" allowBlank="1" showInputMessage="1" showErrorMessage="1" sqref="D32" xr:uid="{B3D13EB5-E3C4-4CD9-BF52-8C4838F0DC37}">
      <formula1>0</formula1>
    </dataValidation>
    <dataValidation type="decimal" operator="greaterThan" allowBlank="1" showInputMessage="1" showErrorMessage="1" sqref="D62 D38 D39 D40 D41 D42" xr:uid="{A75D275F-C496-48F5-AC46-4439EFBD73F2}">
      <formula1>0</formula1>
    </dataValidation>
    <dataValidation type="decimal" operator="greaterThanOrEqual" allowBlank="1" showInputMessage="1" showErrorMessage="1" sqref="D43 D63 D64:D65 D66:D68 D33" xr:uid="{A1B53DFB-D34C-442C-BA8C-AD1BFD907584}">
      <formula1>0</formula1>
    </dataValidation>
    <dataValidation operator="greaterThanOrEqual" allowBlank="1" showInputMessage="1" showErrorMessage="1" sqref="D60" xr:uid="{9B72DB20-9C56-48DE-ADF9-515FBFD1EE79}"/>
  </dataValidations>
  <pageMargins left="0.7" right="0.7" top="0.75" bottom="0.75" header="0.3" footer="0.3"/>
  <pageSetup paperSize="9" orientation="portrait" horizontalDpi="300" r:id="rId1"/>
  <ignoredErrors>
    <ignoredError sqref="F15" formula="1"/>
  </ignoredErrors>
  <drawing r:id="rId2"/>
  <extLst>
    <ext xmlns:x14="http://schemas.microsoft.com/office/spreadsheetml/2009/9/main" uri="{78C0D931-6437-407d-A8EE-F0AAD7539E65}">
      <x14:conditionalFormattings>
        <x14:conditionalFormatting xmlns:xm="http://schemas.microsoft.com/office/excel/2006/main">
          <x14:cfRule type="iconSet" priority="136" id="{B33C0149-6E04-4D38-848B-57A06BAA6E88}">
            <x14:iconSet iconSet="3Symbols" showValue="0" custom="1">
              <x14:cfvo type="percent">
                <xm:f>0</xm:f>
              </x14:cfvo>
              <x14:cfvo type="num">
                <xm:f>0</xm:f>
              </x14:cfvo>
              <x14:cfvo type="num">
                <xm:f>1</xm:f>
              </x14:cfvo>
              <x14:cfIcon iconSet="NoIcons" iconId="0"/>
              <x14:cfIcon iconSet="NoIcons" iconId="0"/>
              <x14:cfIcon iconSet="3Symbols" iconId="0"/>
            </x14:iconSet>
          </x14:cfRule>
          <xm:sqref>E10:E22 E25:E26</xm:sqref>
        </x14:conditionalFormatting>
        <x14:conditionalFormatting xmlns:xm="http://schemas.microsoft.com/office/excel/2006/main">
          <x14:cfRule type="iconSet" priority="1" id="{C2CACDE0-330C-4ABB-921C-CD276113D6EA}">
            <x14:iconSet iconSet="3Symbols" showValue="0" custom="1">
              <x14:cfvo type="percent">
                <xm:f>0</xm:f>
              </x14:cfvo>
              <x14:cfvo type="num">
                <xm:f>0</xm:f>
              </x14:cfvo>
              <x14:cfvo type="num">
                <xm:f>1</xm:f>
              </x14:cfvo>
              <x14:cfIcon iconSet="NoIcons" iconId="0"/>
              <x14:cfIcon iconSet="NoIcons" iconId="0"/>
              <x14:cfIcon iconSet="3Symbols" iconId="0"/>
            </x14:iconSet>
          </x14:cfRule>
          <xm:sqref>E23:E24</xm:sqref>
        </x14:conditionalFormatting>
        <x14:conditionalFormatting xmlns:xm="http://schemas.microsoft.com/office/excel/2006/main">
          <x14:cfRule type="iconSet" priority="37" id="{F8FC5311-EBDC-4695-AC57-E63C33BBC73B}">
            <x14:iconSet iconSet="3Symbols" showValue="0" custom="1">
              <x14:cfvo type="percent">
                <xm:f>0</xm:f>
              </x14:cfvo>
              <x14:cfvo type="num">
                <xm:f>0</xm:f>
              </x14:cfvo>
              <x14:cfvo type="num">
                <xm:f>1</xm:f>
              </x14:cfvo>
              <x14:cfIcon iconSet="NoIcons" iconId="0"/>
              <x14:cfIcon iconSet="NoIcons" iconId="0"/>
              <x14:cfIcon iconSet="3Symbols" iconId="0"/>
            </x14:iconSet>
          </x14:cfRule>
          <xm:sqref>E29:E30</xm:sqref>
        </x14:conditionalFormatting>
        <x14:conditionalFormatting xmlns:xm="http://schemas.microsoft.com/office/excel/2006/main">
          <x14:cfRule type="iconSet" priority="56" id="{12ACA063-E5AD-4739-A8F6-39A0CFC83C96}">
            <x14:iconSet iconSet="3Symbols" showValue="0" custom="1">
              <x14:cfvo type="percent">
                <xm:f>0</xm:f>
              </x14:cfvo>
              <x14:cfvo type="num">
                <xm:f>0</xm:f>
              </x14:cfvo>
              <x14:cfvo type="num">
                <xm:f>1</xm:f>
              </x14:cfvo>
              <x14:cfIcon iconSet="NoIcons" iconId="0"/>
              <x14:cfIcon iconSet="NoIcons" iconId="0"/>
              <x14:cfIcon iconSet="3Symbols" iconId="0"/>
            </x14:iconSet>
          </x14:cfRule>
          <xm:sqref>E31:E34</xm:sqref>
        </x14:conditionalFormatting>
        <x14:conditionalFormatting xmlns:xm="http://schemas.microsoft.com/office/excel/2006/main">
          <x14:cfRule type="iconSet" priority="35" id="{427B4676-4B3D-471C-AC53-A8763F398A33}">
            <x14:iconSet iconSet="3Symbols" showValue="0" custom="1">
              <x14:cfvo type="percent">
                <xm:f>0</xm:f>
              </x14:cfvo>
              <x14:cfvo type="num">
                <xm:f>0</xm:f>
              </x14:cfvo>
              <x14:cfvo type="num">
                <xm:f>1</xm:f>
              </x14:cfvo>
              <x14:cfIcon iconSet="NoIcons" iconId="0"/>
              <x14:cfIcon iconSet="NoIcons" iconId="0"/>
              <x14:cfIcon iconSet="3Symbols" iconId="0"/>
            </x14:iconSet>
          </x14:cfRule>
          <xm:sqref>E35:E36</xm:sqref>
        </x14:conditionalFormatting>
        <x14:conditionalFormatting xmlns:xm="http://schemas.microsoft.com/office/excel/2006/main">
          <x14:cfRule type="iconSet" priority="54" id="{9B66BB42-6766-484A-B5E4-A28B586B20C4}">
            <x14:iconSet iconSet="3Symbols" showValue="0" custom="1">
              <x14:cfvo type="percent">
                <xm:f>0</xm:f>
              </x14:cfvo>
              <x14:cfvo type="num">
                <xm:f>0</xm:f>
              </x14:cfvo>
              <x14:cfvo type="num">
                <xm:f>1</xm:f>
              </x14:cfvo>
              <x14:cfIcon iconSet="NoIcons" iconId="0"/>
              <x14:cfIcon iconSet="NoIcons" iconId="0"/>
              <x14:cfIcon iconSet="3Symbols" iconId="0"/>
            </x14:iconSet>
          </x14:cfRule>
          <xm:sqref>E37:E43</xm:sqref>
        </x14:conditionalFormatting>
        <x14:conditionalFormatting xmlns:xm="http://schemas.microsoft.com/office/excel/2006/main">
          <x14:cfRule type="iconSet" priority="34" id="{D874E1D0-33FE-46C6-9094-3B256EF1C782}">
            <x14:iconSet iconSet="3Symbols" showValue="0" custom="1">
              <x14:cfvo type="percent">
                <xm:f>0</xm:f>
              </x14:cfvo>
              <x14:cfvo type="num">
                <xm:f>0</xm:f>
              </x14:cfvo>
              <x14:cfvo type="num">
                <xm:f>1</xm:f>
              </x14:cfvo>
              <x14:cfIcon iconSet="NoIcons" iconId="0"/>
              <x14:cfIcon iconSet="NoIcons" iconId="0"/>
              <x14:cfIcon iconSet="3Symbols" iconId="0"/>
            </x14:iconSet>
          </x14:cfRule>
          <xm:sqref>E44</xm:sqref>
        </x14:conditionalFormatting>
        <x14:conditionalFormatting xmlns:xm="http://schemas.microsoft.com/office/excel/2006/main">
          <x14:cfRule type="iconSet" priority="33" id="{D60A9E4F-8C4B-4BBC-A7E7-881604AEE0E4}">
            <x14:iconSet iconSet="3Symbols" showValue="0" custom="1">
              <x14:cfvo type="percent">
                <xm:f>0</xm:f>
              </x14:cfvo>
              <x14:cfvo type="num">
                <xm:f>0</xm:f>
              </x14:cfvo>
              <x14:cfvo type="num">
                <xm:f>1</xm:f>
              </x14:cfvo>
              <x14:cfIcon iconSet="NoIcons" iconId="0"/>
              <x14:cfIcon iconSet="NoIcons" iconId="0"/>
              <x14:cfIcon iconSet="3Symbols" iconId="0"/>
            </x14:iconSet>
          </x14:cfRule>
          <xm:sqref>E45</xm:sqref>
        </x14:conditionalFormatting>
        <x14:conditionalFormatting xmlns:xm="http://schemas.microsoft.com/office/excel/2006/main">
          <x14:cfRule type="iconSet" priority="94" id="{CF968774-57CD-402D-9683-BAE38C1875A8}">
            <x14:iconSet iconSet="3Symbols" showValue="0" custom="1">
              <x14:cfvo type="percent">
                <xm:f>0</xm:f>
              </x14:cfvo>
              <x14:cfvo type="num">
                <xm:f>0</xm:f>
              </x14:cfvo>
              <x14:cfvo type="num">
                <xm:f>1</xm:f>
              </x14:cfvo>
              <x14:cfIcon iconSet="NoIcons" iconId="0"/>
              <x14:cfIcon iconSet="NoIcons" iconId="0"/>
              <x14:cfIcon iconSet="3Symbols" iconId="0"/>
            </x14:iconSet>
          </x14:cfRule>
          <xm:sqref>E46</xm:sqref>
        </x14:conditionalFormatting>
        <x14:conditionalFormatting xmlns:xm="http://schemas.microsoft.com/office/excel/2006/main">
          <x14:cfRule type="iconSet" priority="27" id="{A2A2C6FF-A491-489B-A676-A23921ACC7EB}">
            <x14:iconSet iconSet="3Symbols" showValue="0" custom="1">
              <x14:cfvo type="percent">
                <xm:f>0</xm:f>
              </x14:cfvo>
              <x14:cfvo type="num">
                <xm:f>0</xm:f>
              </x14:cfvo>
              <x14:cfvo type="num">
                <xm:f>1</xm:f>
              </x14:cfvo>
              <x14:cfIcon iconSet="NoIcons" iconId="0"/>
              <x14:cfIcon iconSet="NoIcons" iconId="0"/>
              <x14:cfIcon iconSet="3Symbols" iconId="0"/>
            </x14:iconSet>
          </x14:cfRule>
          <xm:sqref>E48:E54</xm:sqref>
        </x14:conditionalFormatting>
        <x14:conditionalFormatting xmlns:xm="http://schemas.microsoft.com/office/excel/2006/main">
          <x14:cfRule type="iconSet" priority="29" id="{BC04F1CA-6F94-4CA8-A13D-55B94F7CE4EA}">
            <x14:iconSet iconSet="3Symbols" showValue="0" custom="1">
              <x14:cfvo type="percent">
                <xm:f>0</xm:f>
              </x14:cfvo>
              <x14:cfvo type="num">
                <xm:f>0</xm:f>
              </x14:cfvo>
              <x14:cfvo type="num">
                <xm:f>1</xm:f>
              </x14:cfvo>
              <x14:cfIcon iconSet="NoIcons" iconId="0"/>
              <x14:cfIcon iconSet="NoIcons" iconId="0"/>
              <x14:cfIcon iconSet="3Symbols" iconId="0"/>
            </x14:iconSet>
          </x14:cfRule>
          <xm:sqref>E57:E60</xm:sqref>
        </x14:conditionalFormatting>
        <x14:conditionalFormatting xmlns:xm="http://schemas.microsoft.com/office/excel/2006/main">
          <x14:cfRule type="iconSet" priority="55" id="{18DC77E9-F1A7-4716-B9FA-41F2E3EF0151}">
            <x14:iconSet iconSet="3Symbols" showValue="0" custom="1">
              <x14:cfvo type="percent">
                <xm:f>0</xm:f>
              </x14:cfvo>
              <x14:cfvo type="num">
                <xm:f>0</xm:f>
              </x14:cfvo>
              <x14:cfvo type="num">
                <xm:f>1</xm:f>
              </x14:cfvo>
              <x14:cfIcon iconSet="NoIcons" iconId="0"/>
              <x14:cfIcon iconSet="NoIcons" iconId="0"/>
              <x14:cfIcon iconSet="3Symbols" iconId="0"/>
            </x14:iconSet>
          </x14:cfRule>
          <xm:sqref>E61:E69</xm:sqref>
        </x14:conditionalFormatting>
        <x14:conditionalFormatting xmlns:xm="http://schemas.microsoft.com/office/excel/2006/main">
          <x14:cfRule type="iconSet" priority="83" id="{9D3ACB04-9A32-4124-AC9F-9358B7B1231B}">
            <x14:iconSet iconSet="3Symbols" showValue="0" custom="1">
              <x14:cfvo type="percent">
                <xm:f>0</xm:f>
              </x14:cfvo>
              <x14:cfvo type="num">
                <xm:f>0</xm:f>
              </x14:cfvo>
              <x14:cfvo type="num">
                <xm:f>1</xm:f>
              </x14:cfvo>
              <x14:cfIcon iconSet="NoIcons" iconId="0"/>
              <x14:cfIcon iconSet="NoIcons" iconId="0"/>
              <x14:cfIcon iconSet="3Symbols" iconId="0"/>
            </x14:iconSet>
          </x14:cfRule>
          <xm:sqref>L29</xm:sqref>
        </x14:conditionalFormatting>
        <x14:conditionalFormatting xmlns:xm="http://schemas.microsoft.com/office/excel/2006/main">
          <x14:cfRule type="iconSet" priority="24" id="{0EF035CA-12DD-43FD-91E9-4D076ABB6759}">
            <x14:iconSet iconSet="3Symbols" showValue="0" custom="1">
              <x14:cfvo type="percent">
                <xm:f>0</xm:f>
              </x14:cfvo>
              <x14:cfvo type="num">
                <xm:f>0</xm:f>
              </x14:cfvo>
              <x14:cfvo type="num">
                <xm:f>1</xm:f>
              </x14:cfvo>
              <x14:cfIcon iconSet="NoIcons" iconId="0"/>
              <x14:cfIcon iconSet="NoIcons" iconId="0"/>
              <x14:cfIcon iconSet="3Symbols" iconId="0"/>
            </x14:iconSet>
          </x14:cfRule>
          <xm:sqref>L30</xm:sqref>
        </x14:conditionalFormatting>
        <x14:conditionalFormatting xmlns:xm="http://schemas.microsoft.com/office/excel/2006/main">
          <x14:cfRule type="iconSet" priority="18" id="{E013ADC0-DD00-4B48-BF8E-0FB4C7077957}">
            <x14:iconSet iconSet="3Symbols" showValue="0" custom="1">
              <x14:cfvo type="percent">
                <xm:f>0</xm:f>
              </x14:cfvo>
              <x14:cfvo type="num">
                <xm:f>0</xm:f>
              </x14:cfvo>
              <x14:cfvo type="num">
                <xm:f>1</xm:f>
              </x14:cfvo>
              <x14:cfIcon iconSet="NoIcons" iconId="0"/>
              <x14:cfIcon iconSet="NoIcons" iconId="0"/>
              <x14:cfIcon iconSet="3Symbols" iconId="0"/>
            </x14:iconSet>
          </x14:cfRule>
          <xm:sqref>L31</xm:sqref>
        </x14:conditionalFormatting>
        <x14:conditionalFormatting xmlns:xm="http://schemas.microsoft.com/office/excel/2006/main">
          <x14:cfRule type="iconSet" priority="57" id="{320D40C9-7066-4557-89D4-1B096C29B7D5}">
            <x14:iconSet iconSet="3Symbols" showValue="0" custom="1">
              <x14:cfvo type="percent">
                <xm:f>0</xm:f>
              </x14:cfvo>
              <x14:cfvo type="num">
                <xm:f>0</xm:f>
              </x14:cfvo>
              <x14:cfvo type="num">
                <xm:f>1</xm:f>
              </x14:cfvo>
              <x14:cfIcon iconSet="NoIcons" iconId="0"/>
              <x14:cfIcon iconSet="NoIcons" iconId="0"/>
              <x14:cfIcon iconSet="3Symbols" iconId="0"/>
            </x14:iconSet>
          </x14:cfRule>
          <xm:sqref>L32:L33</xm:sqref>
        </x14:conditionalFormatting>
        <x14:conditionalFormatting xmlns:xm="http://schemas.microsoft.com/office/excel/2006/main">
          <x14:cfRule type="iconSet" priority="22" id="{EB7750B9-F480-40F5-BDFD-7F9FFA634BF4}">
            <x14:iconSet iconSet="3Symbols" showValue="0" custom="1">
              <x14:cfvo type="percent">
                <xm:f>0</xm:f>
              </x14:cfvo>
              <x14:cfvo type="num">
                <xm:f>0</xm:f>
              </x14:cfvo>
              <x14:cfvo type="num">
                <xm:f>1</xm:f>
              </x14:cfvo>
              <x14:cfIcon iconSet="NoIcons" iconId="0"/>
              <x14:cfIcon iconSet="NoIcons" iconId="0"/>
              <x14:cfIcon iconSet="3Symbols" iconId="0"/>
            </x14:iconSet>
          </x14:cfRule>
          <xm:sqref>L34:L36</xm:sqref>
        </x14:conditionalFormatting>
        <x14:conditionalFormatting xmlns:xm="http://schemas.microsoft.com/office/excel/2006/main">
          <x14:cfRule type="iconSet" priority="26" id="{7C5A7467-C00E-4EA1-A7E7-6AAAE1E591DC}">
            <x14:iconSet iconSet="3Symbols" showValue="0" custom="1">
              <x14:cfvo type="percent">
                <xm:f>0</xm:f>
              </x14:cfvo>
              <x14:cfvo type="num">
                <xm:f>0</xm:f>
              </x14:cfvo>
              <x14:cfvo type="num">
                <xm:f>1</xm:f>
              </x14:cfvo>
              <x14:cfIcon iconSet="NoIcons" iconId="0"/>
              <x14:cfIcon iconSet="NoIcons" iconId="0"/>
              <x14:cfIcon iconSet="3Symbols" iconId="0"/>
            </x14:iconSet>
          </x14:cfRule>
          <xm:sqref>L37 L39:L43</xm:sqref>
        </x14:conditionalFormatting>
        <x14:conditionalFormatting xmlns:xm="http://schemas.microsoft.com/office/excel/2006/main">
          <x14:cfRule type="iconSet" priority="2" id="{4B7D4726-F134-47C9-B633-3E9BD5DE43D8}">
            <x14:iconSet iconSet="3Symbols" showValue="0" custom="1">
              <x14:cfvo type="percent">
                <xm:f>0</xm:f>
              </x14:cfvo>
              <x14:cfvo type="num">
                <xm:f>0</xm:f>
              </x14:cfvo>
              <x14:cfvo type="num">
                <xm:f>1</xm:f>
              </x14:cfvo>
              <x14:cfIcon iconSet="NoIcons" iconId="0"/>
              <x14:cfIcon iconSet="NoIcons" iconId="0"/>
              <x14:cfIcon iconSet="3Symbols" iconId="0"/>
            </x14:iconSet>
          </x14:cfRule>
          <xm:sqref>L38</xm:sqref>
        </x14:conditionalFormatting>
        <x14:conditionalFormatting xmlns:xm="http://schemas.microsoft.com/office/excel/2006/main">
          <x14:cfRule type="iconSet" priority="21" id="{21078F71-7E08-42D9-810F-C5ABBA5D32F7}">
            <x14:iconSet iconSet="3Symbols" showValue="0" custom="1">
              <x14:cfvo type="percent">
                <xm:f>0</xm:f>
              </x14:cfvo>
              <x14:cfvo type="num">
                <xm:f>0</xm:f>
              </x14:cfvo>
              <x14:cfvo type="num">
                <xm:f>1</xm:f>
              </x14:cfvo>
              <x14:cfIcon iconSet="NoIcons" iconId="0"/>
              <x14:cfIcon iconSet="NoIcons" iconId="0"/>
              <x14:cfIcon iconSet="3Symbols" iconId="0"/>
            </x14:iconSet>
          </x14:cfRule>
          <xm:sqref>L44</xm:sqref>
        </x14:conditionalFormatting>
        <x14:conditionalFormatting xmlns:xm="http://schemas.microsoft.com/office/excel/2006/main">
          <x14:cfRule type="iconSet" priority="20" id="{88C10B65-DA04-405B-9642-545A0B011E19}">
            <x14:iconSet iconSet="3Symbols" showValue="0" custom="1">
              <x14:cfvo type="percent">
                <xm:f>0</xm:f>
              </x14:cfvo>
              <x14:cfvo type="num">
                <xm:f>0</xm:f>
              </x14:cfvo>
              <x14:cfvo type="num">
                <xm:f>1</xm:f>
              </x14:cfvo>
              <x14:cfIcon iconSet="NoIcons" iconId="0"/>
              <x14:cfIcon iconSet="NoIcons" iconId="0"/>
              <x14:cfIcon iconSet="3Symbols" iconId="0"/>
            </x14:iconSet>
          </x14:cfRule>
          <xm:sqref>L45</xm:sqref>
        </x14:conditionalFormatting>
        <x14:conditionalFormatting xmlns:xm="http://schemas.microsoft.com/office/excel/2006/main">
          <x14:cfRule type="iconSet" priority="17" id="{1A7C9CB8-4D8A-453F-821D-2B2F2F56F098}">
            <x14:iconSet iconSet="3Symbols" showValue="0" custom="1">
              <x14:cfvo type="percent">
                <xm:f>0</xm:f>
              </x14:cfvo>
              <x14:cfvo type="num">
                <xm:f>0</xm:f>
              </x14:cfvo>
              <x14:cfvo type="num">
                <xm:f>1</xm:f>
              </x14:cfvo>
              <x14:cfIcon iconSet="NoIcons" iconId="0"/>
              <x14:cfIcon iconSet="NoIcons" iconId="0"/>
              <x14:cfIcon iconSet="3Symbols" iconId="0"/>
            </x14:iconSet>
          </x14:cfRule>
          <xm:sqref>L48:L54</xm:sqref>
        </x14:conditionalFormatting>
        <x14:conditionalFormatting xmlns:xm="http://schemas.microsoft.com/office/excel/2006/main">
          <x14:cfRule type="iconSet" priority="15" id="{2A7CBB05-974E-4E86-8959-9F27DE8F4A7B}">
            <x14:iconSet iconSet="3Symbols" showValue="0" custom="1">
              <x14:cfvo type="percent">
                <xm:f>0</xm:f>
              </x14:cfvo>
              <x14:cfvo type="num">
                <xm:f>0</xm:f>
              </x14:cfvo>
              <x14:cfvo type="num">
                <xm:f>1</xm:f>
              </x14:cfvo>
              <x14:cfIcon iconSet="NoIcons" iconId="0"/>
              <x14:cfIcon iconSet="NoIcons" iconId="0"/>
              <x14:cfIcon iconSet="3Symbols" iconId="0"/>
            </x14:iconSet>
          </x14:cfRule>
          <xm:sqref>L57:L60</xm:sqref>
        </x14:conditionalFormatting>
        <x14:conditionalFormatting xmlns:xm="http://schemas.microsoft.com/office/excel/2006/main">
          <x14:cfRule type="iconSet" priority="16" id="{47C1585F-7E13-48DB-848C-1CA44568CB35}">
            <x14:iconSet iconSet="3Symbols" showValue="0" custom="1">
              <x14:cfvo type="percent">
                <xm:f>0</xm:f>
              </x14:cfvo>
              <x14:cfvo type="num">
                <xm:f>0</xm:f>
              </x14:cfvo>
              <x14:cfvo type="num">
                <xm:f>1</xm:f>
              </x14:cfvo>
              <x14:cfIcon iconSet="NoIcons" iconId="0"/>
              <x14:cfIcon iconSet="NoIcons" iconId="0"/>
              <x14:cfIcon iconSet="3Symbols" iconId="0"/>
            </x14:iconSet>
          </x14:cfRule>
          <xm:sqref>L61:L68</xm:sqref>
        </x14:conditionalFormatting>
        <x14:conditionalFormatting xmlns:xm="http://schemas.microsoft.com/office/excel/2006/main">
          <x14:cfRule type="iconSet" priority="84" id="{45E46EBC-4E44-4A1B-97DC-D820852E7725}">
            <x14:iconSet iconSet="3Symbols" showValue="0" custom="1">
              <x14:cfvo type="percent">
                <xm:f>0</xm:f>
              </x14:cfvo>
              <x14:cfvo type="num">
                <xm:f>0</xm:f>
              </x14:cfvo>
              <x14:cfvo type="num">
                <xm:f>1</xm:f>
              </x14:cfvo>
              <x14:cfIcon iconSet="NoIcons" iconId="0"/>
              <x14:cfIcon iconSet="NoIcons" iconId="0"/>
              <x14:cfIcon iconSet="3Symbols" iconId="0"/>
            </x14:iconSet>
          </x14:cfRule>
          <xm:sqref>S29</xm:sqref>
        </x14:conditionalFormatting>
        <x14:conditionalFormatting xmlns:xm="http://schemas.microsoft.com/office/excel/2006/main">
          <x14:cfRule type="iconSet" priority="11" id="{78C81D76-5E85-49B4-9438-1E31DAE890D9}">
            <x14:iconSet iconSet="3Symbols" showValue="0" custom="1">
              <x14:cfvo type="percent">
                <xm:f>0</xm:f>
              </x14:cfvo>
              <x14:cfvo type="num">
                <xm:f>0</xm:f>
              </x14:cfvo>
              <x14:cfvo type="num">
                <xm:f>1</xm:f>
              </x14:cfvo>
              <x14:cfIcon iconSet="NoIcons" iconId="0"/>
              <x14:cfIcon iconSet="NoIcons" iconId="0"/>
              <x14:cfIcon iconSet="3Symbols" iconId="0"/>
            </x14:iconSet>
          </x14:cfRule>
          <xm:sqref>S30</xm:sqref>
        </x14:conditionalFormatting>
        <x14:conditionalFormatting xmlns:xm="http://schemas.microsoft.com/office/excel/2006/main">
          <x14:cfRule type="iconSet" priority="6" id="{A634D558-E8CB-4912-B051-FEB28540337A}">
            <x14:iconSet iconSet="3Symbols" showValue="0" custom="1">
              <x14:cfvo type="percent">
                <xm:f>0</xm:f>
              </x14:cfvo>
              <x14:cfvo type="num">
                <xm:f>0</xm:f>
              </x14:cfvo>
              <x14:cfvo type="num">
                <xm:f>1</xm:f>
              </x14:cfvo>
              <x14:cfIcon iconSet="NoIcons" iconId="0"/>
              <x14:cfIcon iconSet="NoIcons" iconId="0"/>
              <x14:cfIcon iconSet="3Symbols" iconId="0"/>
            </x14:iconSet>
          </x14:cfRule>
          <xm:sqref>S31</xm:sqref>
        </x14:conditionalFormatting>
        <x14:conditionalFormatting xmlns:xm="http://schemas.microsoft.com/office/excel/2006/main">
          <x14:cfRule type="iconSet" priority="14" id="{2B8CB5CE-6A8D-4171-8F00-CDAAF76589A5}">
            <x14:iconSet iconSet="3Symbols" showValue="0" custom="1">
              <x14:cfvo type="percent">
                <xm:f>0</xm:f>
              </x14:cfvo>
              <x14:cfvo type="num">
                <xm:f>0</xm:f>
              </x14:cfvo>
              <x14:cfvo type="num">
                <xm:f>1</xm:f>
              </x14:cfvo>
              <x14:cfIcon iconSet="NoIcons" iconId="0"/>
              <x14:cfIcon iconSet="NoIcons" iconId="0"/>
              <x14:cfIcon iconSet="3Symbols" iconId="0"/>
            </x14:iconSet>
          </x14:cfRule>
          <xm:sqref>S32:S33</xm:sqref>
        </x14:conditionalFormatting>
        <x14:conditionalFormatting xmlns:xm="http://schemas.microsoft.com/office/excel/2006/main">
          <x14:cfRule type="iconSet" priority="10" id="{70B8C8CA-314C-4B6A-9084-81CDA5A6A858}">
            <x14:iconSet iconSet="3Symbols" showValue="0" custom="1">
              <x14:cfvo type="percent">
                <xm:f>0</xm:f>
              </x14:cfvo>
              <x14:cfvo type="num">
                <xm:f>0</xm:f>
              </x14:cfvo>
              <x14:cfvo type="num">
                <xm:f>1</xm:f>
              </x14:cfvo>
              <x14:cfIcon iconSet="NoIcons" iconId="0"/>
              <x14:cfIcon iconSet="NoIcons" iconId="0"/>
              <x14:cfIcon iconSet="3Symbols" iconId="0"/>
            </x14:iconSet>
          </x14:cfRule>
          <xm:sqref>S34:S36</xm:sqref>
        </x14:conditionalFormatting>
        <x14:conditionalFormatting xmlns:xm="http://schemas.microsoft.com/office/excel/2006/main">
          <x14:cfRule type="iconSet" priority="13" id="{C4A22CB7-6F62-42AA-A84E-AC37B9342D8F}">
            <x14:iconSet iconSet="3Symbols" showValue="0" custom="1">
              <x14:cfvo type="percent">
                <xm:f>0</xm:f>
              </x14:cfvo>
              <x14:cfvo type="num">
                <xm:f>0</xm:f>
              </x14:cfvo>
              <x14:cfvo type="num">
                <xm:f>1</xm:f>
              </x14:cfvo>
              <x14:cfIcon iconSet="NoIcons" iconId="0"/>
              <x14:cfIcon iconSet="NoIcons" iconId="0"/>
              <x14:cfIcon iconSet="3Symbols" iconId="0"/>
            </x14:iconSet>
          </x14:cfRule>
          <xm:sqref>S37:S43</xm:sqref>
        </x14:conditionalFormatting>
        <x14:conditionalFormatting xmlns:xm="http://schemas.microsoft.com/office/excel/2006/main">
          <x14:cfRule type="iconSet" priority="9" id="{57A91B0F-23B1-4758-908D-55483ADB6B72}">
            <x14:iconSet iconSet="3Symbols" showValue="0" custom="1">
              <x14:cfvo type="percent">
                <xm:f>0</xm:f>
              </x14:cfvo>
              <x14:cfvo type="num">
                <xm:f>0</xm:f>
              </x14:cfvo>
              <x14:cfvo type="num">
                <xm:f>1</xm:f>
              </x14:cfvo>
              <x14:cfIcon iconSet="NoIcons" iconId="0"/>
              <x14:cfIcon iconSet="NoIcons" iconId="0"/>
              <x14:cfIcon iconSet="3Symbols" iconId="0"/>
            </x14:iconSet>
          </x14:cfRule>
          <xm:sqref>S44</xm:sqref>
        </x14:conditionalFormatting>
        <x14:conditionalFormatting xmlns:xm="http://schemas.microsoft.com/office/excel/2006/main">
          <x14:cfRule type="iconSet" priority="8" id="{2E30CD8D-1266-4495-B609-4CEBD9E0328D}">
            <x14:iconSet iconSet="3Symbols" showValue="0" custom="1">
              <x14:cfvo type="percent">
                <xm:f>0</xm:f>
              </x14:cfvo>
              <x14:cfvo type="num">
                <xm:f>0</xm:f>
              </x14:cfvo>
              <x14:cfvo type="num">
                <xm:f>1</xm:f>
              </x14:cfvo>
              <x14:cfIcon iconSet="NoIcons" iconId="0"/>
              <x14:cfIcon iconSet="NoIcons" iconId="0"/>
              <x14:cfIcon iconSet="3Symbols" iconId="0"/>
            </x14:iconSet>
          </x14:cfRule>
          <xm:sqref>S45</xm:sqref>
        </x14:conditionalFormatting>
        <x14:conditionalFormatting xmlns:xm="http://schemas.microsoft.com/office/excel/2006/main">
          <x14:cfRule type="iconSet" priority="5" id="{A182557F-2FCC-4B2F-B0E3-41CF01E811ED}">
            <x14:iconSet iconSet="3Symbols" showValue="0" custom="1">
              <x14:cfvo type="percent">
                <xm:f>0</xm:f>
              </x14:cfvo>
              <x14:cfvo type="num">
                <xm:f>0</xm:f>
              </x14:cfvo>
              <x14:cfvo type="num">
                <xm:f>1</xm:f>
              </x14:cfvo>
              <x14:cfIcon iconSet="NoIcons" iconId="0"/>
              <x14:cfIcon iconSet="NoIcons" iconId="0"/>
              <x14:cfIcon iconSet="3Symbols" iconId="0"/>
            </x14:iconSet>
          </x14:cfRule>
          <xm:sqref>S48:S54</xm:sqref>
        </x14:conditionalFormatting>
        <x14:conditionalFormatting xmlns:xm="http://schemas.microsoft.com/office/excel/2006/main">
          <x14:cfRule type="iconSet" priority="3" id="{84166B1D-44A5-4053-B4DC-1FF544C06751}">
            <x14:iconSet iconSet="3Symbols" showValue="0" custom="1">
              <x14:cfvo type="percent">
                <xm:f>0</xm:f>
              </x14:cfvo>
              <x14:cfvo type="num">
                <xm:f>0</xm:f>
              </x14:cfvo>
              <x14:cfvo type="num">
                <xm:f>1</xm:f>
              </x14:cfvo>
              <x14:cfIcon iconSet="NoIcons" iconId="0"/>
              <x14:cfIcon iconSet="NoIcons" iconId="0"/>
              <x14:cfIcon iconSet="3Symbols" iconId="0"/>
            </x14:iconSet>
          </x14:cfRule>
          <xm:sqref>S57:S60</xm:sqref>
        </x14:conditionalFormatting>
        <x14:conditionalFormatting xmlns:xm="http://schemas.microsoft.com/office/excel/2006/main">
          <x14:cfRule type="iconSet" priority="4" id="{586F612F-952A-4488-8A89-77984C16596C}">
            <x14:iconSet iconSet="3Symbols" showValue="0" custom="1">
              <x14:cfvo type="percent">
                <xm:f>0</xm:f>
              </x14:cfvo>
              <x14:cfvo type="num">
                <xm:f>0</xm:f>
              </x14:cfvo>
              <x14:cfvo type="num">
                <xm:f>1</xm:f>
              </x14:cfvo>
              <x14:cfIcon iconSet="NoIcons" iconId="0"/>
              <x14:cfIcon iconSet="NoIcons" iconId="0"/>
              <x14:cfIcon iconSet="3Symbols" iconId="0"/>
            </x14:iconSet>
          </x14:cfRule>
          <xm:sqref>S61:S68</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E13C6F5-F03E-4EBA-A8AE-A5613BE9C7B1}">
          <x14:formula1>
            <xm:f>Alasvetovalikot!$B$62:$B$71</xm:f>
          </x14:formula1>
          <xm:sqref>D15</xm:sqref>
        </x14:dataValidation>
        <x14:dataValidation type="list" allowBlank="1" showInputMessage="1" showErrorMessage="1" xr:uid="{37E1AFF7-9041-4286-B754-35E4C3A0F1A6}">
          <x14:formula1>
            <xm:f>Alasvetovalikot!$B$44:$B$47</xm:f>
          </x14:formula1>
          <xm:sqref>D59</xm:sqref>
        </x14:dataValidation>
        <x14:dataValidation type="list" allowBlank="1" showInputMessage="1" showErrorMessage="1" xr:uid="{DFC7CE91-37B5-45CD-A498-C0BCBA1CA8EC}">
          <x14:formula1>
            <xm:f>Alasvetovalikot!$B$23:$B$28</xm:f>
          </x14:formula1>
          <xm:sqref>D57</xm:sqref>
        </x14:dataValidation>
        <x14:dataValidation type="list" allowBlank="1" showInputMessage="1" showErrorMessage="1" xr:uid="{FBB79044-FE2F-44C5-B49E-8BB157C99AA1}">
          <x14:formula1>
            <xm:f>Alasvetovalikot!$D$2:$D$7</xm:f>
          </x14:formula1>
          <xm:sqref>D48</xm:sqref>
        </x14:dataValidation>
        <x14:dataValidation type="list" allowBlank="1" showInputMessage="1" showErrorMessage="1" xr:uid="{BEA0606B-3A31-4B75-AEE6-97C7B3938D9D}">
          <x14:formula1>
            <xm:f>Alasvetovalikot!$H$2:$H$13</xm:f>
          </x14:formula1>
          <xm:sqref>D50</xm:sqref>
        </x14:dataValidation>
        <x14:dataValidation type="list" allowBlank="1" showInputMessage="1" showErrorMessage="1" xr:uid="{C3B4D04C-81CB-4DCD-9F9A-D1374CBC4957}">
          <x14:formula1>
            <xm:f>Alasvetovalikot!$J$2:$J$13</xm:f>
          </x14:formula1>
          <xm:sqref>D52</xm:sqref>
        </x14:dataValidation>
        <x14:dataValidation type="list" allowBlank="1" showInputMessage="1" showErrorMessage="1" xr:uid="{28C1D2FC-264E-4DE1-93C0-DD4F76EA6CEC}">
          <x14:formula1>
            <xm:f>Alasvetovalikot!$M$2:$M$8</xm:f>
          </x14:formula1>
          <xm:sqref>D54</xm:sqref>
        </x14:dataValidation>
        <x14:dataValidation type="list" allowBlank="1" showInputMessage="1" showErrorMessage="1" xr:uid="{1B273B8D-AA5D-41A8-B2E0-E3CE859B0888}">
          <x14:formula1>
            <xm:f>Alasvetovalikot!$D$23:$D$28</xm:f>
          </x14:formula1>
          <xm:sqref>D20</xm:sqref>
        </x14:dataValidation>
        <x14:dataValidation type="list" allowBlank="1" showInputMessage="1" showErrorMessage="1" xr:uid="{A7541545-4017-43B3-AF4B-9B48F5DC7B60}">
          <x14:formula1>
            <xm:f>Alasvetovalikot!$D$34:$D$65</xm:f>
          </x14:formula1>
          <xm:sqref>D35</xm:sqref>
        </x14:dataValidation>
        <x14:dataValidation type="list" allowBlank="1" showInputMessage="1" showErrorMessage="1" xr:uid="{88B87172-9AE6-42DD-A467-1320AA074D74}">
          <x14:formula1>
            <xm:f>Alasvetovalikot!$D$69:$D$75</xm:f>
          </x14:formula1>
          <xm:sqref>D36</xm:sqref>
        </x14:dataValidation>
        <x14:dataValidation type="list" allowBlank="1" showInputMessage="1" showErrorMessage="1" xr:uid="{145495FA-2AFA-4EB7-9041-2C8E2E1423D4}">
          <x14:formula1>
            <xm:f>Alasvetovalikot!$H$23:$H$28</xm:f>
          </x14:formula1>
          <xm:sqref>D51</xm:sqref>
        </x14:dataValidation>
        <x14:dataValidation type="list" allowBlank="1" showInputMessage="1" showErrorMessage="1" xr:uid="{B30F7616-A2B1-4EDD-B699-3B62130E5D36}">
          <x14:formula1>
            <xm:f>Alasvetovalikot!$B$34:$B$40</xm:f>
          </x14:formula1>
          <xm:sqref>D58</xm:sqref>
        </x14:dataValidation>
        <x14:dataValidation type="list" allowBlank="1" showInputMessage="1" showErrorMessage="1" xr:uid="{5C9F58AC-1004-4C09-A9CE-6B827DE57516}">
          <x14:formula1>
            <xm:f>Alasvetovalikot!$J$23:$J$29</xm:f>
          </x14:formula1>
          <xm:sqref>D53</xm:sqref>
        </x14:dataValidation>
        <x14:dataValidation type="list" allowBlank="1" showInputMessage="1" showErrorMessage="1" xr:uid="{63DBEE17-5DB5-4495-B0AB-FC6883B9247D}">
          <x14:formula1>
            <xm:f>Alasvetovalikot!$F$2:$F$12</xm:f>
          </x14:formula1>
          <xm:sqref>D49</xm:sqref>
        </x14:dataValidation>
        <x14:dataValidation type="list" allowBlank="1" showInputMessage="1" showErrorMessage="1" xr:uid="{6108A87F-02E1-426A-964B-B8E2725F15D9}">
          <x14:formula1>
            <xm:f>Alasvetovalikot!$B$2:$B$17</xm:f>
          </x14:formula1>
          <xm:sqref>D29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9DE2B-C41E-4678-8CF4-D991A02CAB06}">
  <sheetPr codeName="Sheet15">
    <tabColor theme="9" tint="0.79998168889431442"/>
  </sheetPr>
  <dimension ref="A1:X42"/>
  <sheetViews>
    <sheetView zoomScaleNormal="100" workbookViewId="0">
      <selection activeCell="D12" sqref="D12"/>
    </sheetView>
  </sheetViews>
  <sheetFormatPr defaultColWidth="9.140625" defaultRowHeight="14.25" x14ac:dyDescent="0.2"/>
  <cols>
    <col min="1" max="1" width="3.7109375" style="100" customWidth="1"/>
    <col min="2" max="2" width="37.5703125" style="100" customWidth="1"/>
    <col min="3" max="3" width="14.42578125" style="100" customWidth="1"/>
    <col min="4" max="4" width="58.5703125" style="100" customWidth="1"/>
    <col min="5" max="5" width="3.42578125" style="100" customWidth="1"/>
    <col min="6" max="6" width="11" style="100" bestFit="1" customWidth="1"/>
    <col min="7" max="7" width="5.5703125" style="100" customWidth="1"/>
    <col min="8" max="8" width="37.5703125" style="100" customWidth="1"/>
    <col min="9" max="9" width="14.42578125" style="100" customWidth="1"/>
    <col min="10" max="10" width="58.5703125" style="100" customWidth="1"/>
    <col min="11" max="11" width="3.42578125" style="100" customWidth="1"/>
    <col min="12" max="12" width="11" style="100" bestFit="1" customWidth="1"/>
    <col min="13" max="13" width="5.5703125" style="100" customWidth="1"/>
    <col min="14" max="14" width="37.5703125" style="100" customWidth="1"/>
    <col min="15" max="15" width="14.42578125" style="100" customWidth="1"/>
    <col min="16" max="16" width="58.5703125" style="100" customWidth="1"/>
    <col min="17" max="17" width="3.42578125" style="100" customWidth="1"/>
    <col min="18" max="18" width="11" style="100" bestFit="1" customWidth="1"/>
    <col min="19" max="19" width="5.5703125" style="100" customWidth="1"/>
    <col min="20" max="20" width="37.5703125" style="100" customWidth="1"/>
    <col min="21" max="21" width="14.42578125" style="100" customWidth="1"/>
    <col min="22" max="22" width="58.5703125" style="100" customWidth="1"/>
    <col min="23" max="23" width="3.42578125" style="100" customWidth="1"/>
    <col min="24" max="24" width="12.5703125" style="100" customWidth="1"/>
    <col min="25" max="16384" width="9.140625" style="100"/>
  </cols>
  <sheetData>
    <row r="1" spans="1:24" ht="15" customHeight="1" x14ac:dyDescent="0.2">
      <c r="A1" s="8"/>
      <c r="C1" s="8"/>
      <c r="D1" s="8"/>
      <c r="E1" s="8"/>
      <c r="F1" s="8"/>
      <c r="G1" s="8"/>
      <c r="H1" s="12"/>
      <c r="I1" s="8"/>
      <c r="J1" s="8"/>
      <c r="K1" s="8"/>
      <c r="L1" s="8"/>
      <c r="M1" s="8"/>
      <c r="N1" s="12"/>
      <c r="O1" s="8"/>
      <c r="P1" s="8"/>
      <c r="Q1" s="8"/>
      <c r="R1" s="8"/>
      <c r="S1" s="8"/>
      <c r="T1" s="12"/>
      <c r="U1" s="8"/>
      <c r="V1" s="8"/>
      <c r="W1" s="8"/>
      <c r="X1" s="8"/>
    </row>
    <row r="2" spans="1:24" ht="15" customHeight="1" x14ac:dyDescent="0.2">
      <c r="A2" s="8"/>
      <c r="C2" s="8"/>
      <c r="D2" s="132" t="s">
        <v>309</v>
      </c>
      <c r="E2" s="8"/>
      <c r="F2" s="8"/>
      <c r="G2" s="8"/>
      <c r="H2" s="12"/>
      <c r="I2" s="8"/>
      <c r="J2" s="8"/>
      <c r="K2" s="8"/>
      <c r="L2" s="8"/>
      <c r="M2" s="8"/>
      <c r="N2" s="12"/>
      <c r="O2" s="8"/>
      <c r="P2" s="8"/>
      <c r="Q2" s="8"/>
      <c r="R2" s="8"/>
      <c r="S2" s="8"/>
      <c r="T2" s="12"/>
      <c r="U2" s="8"/>
      <c r="V2" s="8"/>
      <c r="W2" s="8"/>
      <c r="X2" s="8"/>
    </row>
    <row r="3" spans="1:24" ht="15" customHeight="1" x14ac:dyDescent="0.2">
      <c r="A3" s="8"/>
      <c r="C3" s="8"/>
      <c r="D3" s="133" t="s">
        <v>308</v>
      </c>
      <c r="E3" s="8"/>
      <c r="F3" s="8"/>
      <c r="G3" s="8"/>
      <c r="H3" s="12"/>
      <c r="I3" s="8"/>
      <c r="J3" s="8"/>
      <c r="K3" s="8"/>
      <c r="L3" s="8"/>
      <c r="M3" s="8"/>
      <c r="N3" s="12"/>
      <c r="O3" s="8"/>
      <c r="P3" s="8"/>
      <c r="Q3" s="8"/>
      <c r="R3" s="8"/>
      <c r="S3" s="8"/>
      <c r="T3" s="12"/>
      <c r="U3" s="8"/>
      <c r="V3" s="8"/>
      <c r="W3" s="8"/>
      <c r="X3" s="8"/>
    </row>
    <row r="4" spans="1:24" ht="15" customHeight="1" x14ac:dyDescent="0.2">
      <c r="A4" s="8"/>
      <c r="C4" s="8"/>
      <c r="D4" s="8"/>
      <c r="E4" s="8"/>
      <c r="F4" s="8"/>
      <c r="G4" s="8"/>
      <c r="H4" s="12"/>
      <c r="I4" s="8"/>
      <c r="J4" s="8"/>
      <c r="K4" s="8"/>
      <c r="L4" s="8"/>
      <c r="M4" s="8"/>
      <c r="N4" s="12"/>
      <c r="O4" s="8"/>
      <c r="P4" s="8"/>
      <c r="Q4" s="8"/>
      <c r="R4" s="8"/>
      <c r="S4" s="8"/>
      <c r="T4" s="12"/>
      <c r="U4" s="8"/>
      <c r="V4" s="8"/>
      <c r="W4" s="8"/>
      <c r="X4" s="8"/>
    </row>
    <row r="5" spans="1:24" ht="15" customHeight="1" x14ac:dyDescent="0.25">
      <c r="A5" s="8"/>
      <c r="B5" s="85" t="s">
        <v>65</v>
      </c>
      <c r="C5" s="85"/>
      <c r="D5" s="85"/>
      <c r="E5" s="8"/>
      <c r="F5" s="8"/>
      <c r="G5" s="8"/>
      <c r="H5" s="12"/>
      <c r="I5" s="8"/>
      <c r="J5" s="8"/>
      <c r="K5" s="8"/>
      <c r="L5" s="8"/>
      <c r="M5" s="8"/>
      <c r="N5" s="12"/>
      <c r="O5" s="8"/>
      <c r="P5" s="8"/>
      <c r="Q5" s="8"/>
      <c r="R5" s="8"/>
      <c r="S5" s="8"/>
      <c r="T5" s="12"/>
      <c r="U5" s="8"/>
      <c r="V5" s="8"/>
      <c r="W5" s="8"/>
      <c r="X5" s="8"/>
    </row>
    <row r="6" spans="1:24" ht="15" customHeight="1" thickBot="1" x14ac:dyDescent="0.3">
      <c r="A6" s="8"/>
      <c r="B6" s="85"/>
      <c r="C6" s="85"/>
      <c r="D6" s="85"/>
      <c r="E6" s="8"/>
      <c r="F6" s="8"/>
      <c r="G6" s="8"/>
      <c r="H6" s="12"/>
      <c r="I6" s="8"/>
      <c r="J6" s="8"/>
      <c r="K6" s="8"/>
      <c r="L6" s="8"/>
      <c r="M6" s="8"/>
      <c r="N6" s="12"/>
      <c r="O6" s="8"/>
      <c r="P6" s="8"/>
      <c r="Q6" s="8"/>
      <c r="R6" s="8"/>
      <c r="S6" s="8"/>
      <c r="T6" s="12"/>
      <c r="U6" s="8"/>
      <c r="V6" s="8"/>
      <c r="W6" s="8"/>
      <c r="X6" s="8"/>
    </row>
    <row r="7" spans="1:24" ht="31.5" customHeight="1" thickBot="1" x14ac:dyDescent="0.25">
      <c r="A7" s="8"/>
      <c r="B7" s="261" t="s">
        <v>66</v>
      </c>
      <c r="C7" s="262"/>
      <c r="D7" s="263"/>
      <c r="E7" s="8"/>
      <c r="F7" s="8"/>
      <c r="G7" s="8"/>
      <c r="H7" s="12"/>
      <c r="I7" s="8"/>
      <c r="J7" s="8"/>
      <c r="K7" s="8"/>
      <c r="L7" s="8"/>
      <c r="M7" s="8"/>
      <c r="N7" s="12"/>
      <c r="O7" s="8"/>
      <c r="P7" s="8"/>
      <c r="Q7" s="8"/>
      <c r="R7" s="8"/>
      <c r="S7" s="8"/>
      <c r="T7" s="12"/>
      <c r="U7" s="8"/>
      <c r="V7" s="8"/>
      <c r="W7" s="8"/>
      <c r="X7" s="8"/>
    </row>
    <row r="8" spans="1:24" ht="15" customHeight="1" thickBot="1" x14ac:dyDescent="0.3">
      <c r="A8" s="8"/>
      <c r="B8" s="85"/>
      <c r="C8" s="85"/>
      <c r="D8" s="85"/>
      <c r="E8" s="8"/>
      <c r="F8" s="8"/>
      <c r="G8" s="8"/>
      <c r="H8" s="12"/>
      <c r="I8" s="8"/>
      <c r="J8" s="8"/>
      <c r="K8" s="8"/>
      <c r="L8" s="8"/>
      <c r="M8" s="8"/>
      <c r="N8" s="12"/>
      <c r="O8" s="8"/>
      <c r="P8" s="8"/>
      <c r="Q8" s="8"/>
      <c r="R8" s="8"/>
      <c r="S8" s="8"/>
      <c r="T8" s="12"/>
      <c r="U8" s="8"/>
      <c r="V8" s="8"/>
      <c r="W8" s="8"/>
      <c r="X8" s="8"/>
    </row>
    <row r="9" spans="1:24" ht="30" customHeight="1" thickBot="1" x14ac:dyDescent="0.25">
      <c r="A9" s="8"/>
      <c r="B9" s="244" t="s">
        <v>67</v>
      </c>
      <c r="C9" s="245"/>
      <c r="D9" s="246"/>
      <c r="E9" s="8"/>
      <c r="F9" s="8"/>
      <c r="G9" s="8"/>
      <c r="H9" s="244" t="s">
        <v>68</v>
      </c>
      <c r="I9" s="245"/>
      <c r="J9" s="246"/>
      <c r="K9" s="8"/>
      <c r="L9" s="8"/>
      <c r="M9" s="8"/>
      <c r="N9" s="244" t="s">
        <v>69</v>
      </c>
      <c r="O9" s="245"/>
      <c r="P9" s="246"/>
      <c r="Q9" s="8"/>
      <c r="R9" s="8"/>
      <c r="S9" s="8"/>
      <c r="T9" s="244" t="s">
        <v>70</v>
      </c>
      <c r="U9" s="245"/>
      <c r="V9" s="246"/>
      <c r="W9" s="8"/>
      <c r="X9" s="8"/>
    </row>
    <row r="10" spans="1:24" ht="15" thickBot="1" x14ac:dyDescent="0.25">
      <c r="A10" s="8"/>
      <c r="B10" s="8"/>
      <c r="C10" s="8"/>
      <c r="D10" s="10"/>
      <c r="E10" s="8"/>
      <c r="F10" s="8"/>
      <c r="G10" s="8"/>
      <c r="H10" s="12"/>
      <c r="I10" s="8"/>
      <c r="J10" s="8"/>
      <c r="K10" s="8"/>
      <c r="L10" s="8"/>
      <c r="M10" s="8"/>
      <c r="N10" s="12"/>
      <c r="O10" s="8"/>
      <c r="P10" s="8"/>
      <c r="Q10" s="8"/>
      <c r="R10" s="8"/>
      <c r="S10" s="8"/>
      <c r="T10" s="12"/>
      <c r="U10" s="8"/>
      <c r="V10" s="8"/>
      <c r="W10" s="8"/>
      <c r="X10" s="8"/>
    </row>
    <row r="11" spans="1:24" ht="15.75" customHeight="1" thickBot="1" x14ac:dyDescent="0.25">
      <c r="A11" s="8"/>
      <c r="B11" s="276" t="s">
        <v>71</v>
      </c>
      <c r="C11" s="277"/>
      <c r="D11" s="278"/>
      <c r="E11" s="9"/>
      <c r="F11" s="8"/>
      <c r="G11" s="8"/>
      <c r="H11" s="244" t="s">
        <v>71</v>
      </c>
      <c r="I11" s="245"/>
      <c r="J11" s="246"/>
      <c r="K11" s="9"/>
      <c r="L11" s="8"/>
      <c r="M11" s="8"/>
      <c r="N11" s="244" t="s">
        <v>71</v>
      </c>
      <c r="O11" s="245"/>
      <c r="P11" s="246"/>
      <c r="Q11" s="9"/>
      <c r="R11" s="8"/>
      <c r="S11" s="8"/>
      <c r="T11" s="244" t="s">
        <v>71</v>
      </c>
      <c r="U11" s="245"/>
      <c r="V11" s="246"/>
      <c r="W11" s="9"/>
      <c r="X11" s="8"/>
    </row>
    <row r="12" spans="1:24" ht="15" customHeight="1" x14ac:dyDescent="0.2">
      <c r="A12" s="8"/>
      <c r="B12" s="270" t="s">
        <v>72</v>
      </c>
      <c r="C12" s="275"/>
      <c r="D12" s="86" t="s">
        <v>12</v>
      </c>
      <c r="E12" s="30">
        <f>IF(F12="Tieto puuttuu",1,0)</f>
        <v>1</v>
      </c>
      <c r="F12" s="31" t="str">
        <f>IF($D12="Valitse","Tieto puuttuu"," ")</f>
        <v>Tieto puuttuu</v>
      </c>
      <c r="G12" s="8"/>
      <c r="H12" s="270" t="s">
        <v>73</v>
      </c>
      <c r="I12" s="275"/>
      <c r="J12" s="86" t="s">
        <v>12</v>
      </c>
      <c r="K12" s="30">
        <f t="shared" ref="K12:K16" si="0">IF(L12="Tieto puuttuu",1,0)</f>
        <v>1</v>
      </c>
      <c r="L12" s="31" t="str">
        <f>IF($J12="Valitse","Tieto puuttuu"," ")</f>
        <v>Tieto puuttuu</v>
      </c>
      <c r="M12" s="8"/>
      <c r="N12" s="270" t="s">
        <v>73</v>
      </c>
      <c r="O12" s="275"/>
      <c r="P12" s="86" t="s">
        <v>12</v>
      </c>
      <c r="Q12" s="30">
        <f t="shared" ref="Q12:Q16" si="1">IF(R12="Tieto puuttuu",1,0)</f>
        <v>1</v>
      </c>
      <c r="R12" s="31" t="str">
        <f>IF($P12="Valitse","Tieto puuttuu"," ")</f>
        <v>Tieto puuttuu</v>
      </c>
      <c r="S12" s="8"/>
      <c r="T12" s="270" t="s">
        <v>73</v>
      </c>
      <c r="U12" s="275"/>
      <c r="V12" s="86" t="s">
        <v>12</v>
      </c>
      <c r="W12" s="30">
        <f t="shared" ref="W12:W16" si="2">IF(X12="Tieto puuttuu",1,0)</f>
        <v>1</v>
      </c>
      <c r="X12" s="31" t="str">
        <f>IF($V12="Valitse","Tieto puuttuu"," ")</f>
        <v>Tieto puuttuu</v>
      </c>
    </row>
    <row r="13" spans="1:24" ht="15" customHeight="1" x14ac:dyDescent="0.2">
      <c r="A13" s="8"/>
      <c r="B13" s="259" t="s">
        <v>74</v>
      </c>
      <c r="C13" s="260"/>
      <c r="D13" s="67"/>
      <c r="E13" s="30">
        <f t="shared" ref="E13:E16" si="3">IF(F13="Tieto puuttuu",1,0)</f>
        <v>1</v>
      </c>
      <c r="F13" s="31" t="str">
        <f>IF($D13="","Tieto puuttuu"," ")</f>
        <v>Tieto puuttuu</v>
      </c>
      <c r="G13" s="8"/>
      <c r="H13" s="259" t="s">
        <v>25</v>
      </c>
      <c r="I13" s="260"/>
      <c r="J13" s="67"/>
      <c r="K13" s="30">
        <f t="shared" si="0"/>
        <v>1</v>
      </c>
      <c r="L13" s="31" t="str">
        <f>IF($J13="","Tieto puuttuu"," ")</f>
        <v>Tieto puuttuu</v>
      </c>
      <c r="M13" s="8"/>
      <c r="N13" s="259" t="s">
        <v>25</v>
      </c>
      <c r="O13" s="260"/>
      <c r="P13" s="67"/>
      <c r="Q13" s="30">
        <f t="shared" si="1"/>
        <v>1</v>
      </c>
      <c r="R13" s="31" t="str">
        <f>IF($P13="","Tieto puuttuu"," ")</f>
        <v>Tieto puuttuu</v>
      </c>
      <c r="S13" s="8"/>
      <c r="T13" s="259" t="s">
        <v>25</v>
      </c>
      <c r="U13" s="260"/>
      <c r="V13" s="67"/>
      <c r="W13" s="30">
        <f t="shared" si="2"/>
        <v>1</v>
      </c>
      <c r="X13" s="31" t="str">
        <f>IF($V13="","Tieto puuttuu"," ")</f>
        <v>Tieto puuttuu</v>
      </c>
    </row>
    <row r="14" spans="1:24" ht="15" customHeight="1" x14ac:dyDescent="0.2">
      <c r="A14" s="8"/>
      <c r="B14" s="255" t="s">
        <v>27</v>
      </c>
      <c r="C14" s="256"/>
      <c r="D14" s="87" t="s">
        <v>12</v>
      </c>
      <c r="E14" s="30">
        <f t="shared" si="3"/>
        <v>1</v>
      </c>
      <c r="F14" s="31" t="str">
        <f t="shared" ref="F14:F15" si="4">IF($D14="Valitse","Tieto puuttuu"," ")</f>
        <v>Tieto puuttuu</v>
      </c>
      <c r="G14" s="8"/>
      <c r="H14" s="255" t="s">
        <v>27</v>
      </c>
      <c r="I14" s="256"/>
      <c r="J14" s="87" t="s">
        <v>12</v>
      </c>
      <c r="K14" s="30">
        <f t="shared" si="0"/>
        <v>1</v>
      </c>
      <c r="L14" s="31" t="str">
        <f>IF($J14="Valitse","Tieto puuttuu"," ")</f>
        <v>Tieto puuttuu</v>
      </c>
      <c r="M14" s="8"/>
      <c r="N14" s="255" t="s">
        <v>27</v>
      </c>
      <c r="O14" s="256"/>
      <c r="P14" s="87" t="s">
        <v>12</v>
      </c>
      <c r="Q14" s="30">
        <f t="shared" si="1"/>
        <v>1</v>
      </c>
      <c r="R14" s="31" t="str">
        <f t="shared" ref="R14:R15" si="5">IF($P14="Valitse","Tieto puuttuu"," ")</f>
        <v>Tieto puuttuu</v>
      </c>
      <c r="S14" s="8"/>
      <c r="T14" s="255" t="s">
        <v>27</v>
      </c>
      <c r="U14" s="256"/>
      <c r="V14" s="87" t="s">
        <v>12</v>
      </c>
      <c r="W14" s="30">
        <f t="shared" si="2"/>
        <v>1</v>
      </c>
      <c r="X14" s="31" t="str">
        <f t="shared" ref="X14:X15" si="6">IF($V14="Valitse","Tieto puuttuu"," ")</f>
        <v>Tieto puuttuu</v>
      </c>
    </row>
    <row r="15" spans="1:24" ht="15" customHeight="1" x14ac:dyDescent="0.2">
      <c r="A15" s="8"/>
      <c r="B15" s="255" t="s">
        <v>28</v>
      </c>
      <c r="C15" s="256"/>
      <c r="D15" s="87" t="s">
        <v>12</v>
      </c>
      <c r="E15" s="30">
        <f t="shared" si="3"/>
        <v>1</v>
      </c>
      <c r="F15" s="31" t="str">
        <f t="shared" si="4"/>
        <v>Tieto puuttuu</v>
      </c>
      <c r="G15" s="8"/>
      <c r="H15" s="255" t="s">
        <v>28</v>
      </c>
      <c r="I15" s="256"/>
      <c r="J15" s="87" t="s">
        <v>12</v>
      </c>
      <c r="K15" s="30">
        <f t="shared" si="0"/>
        <v>1</v>
      </c>
      <c r="L15" s="31" t="str">
        <f>IF($J15="Valitse","Tieto puuttuu"," ")</f>
        <v>Tieto puuttuu</v>
      </c>
      <c r="M15" s="8"/>
      <c r="N15" s="255" t="s">
        <v>28</v>
      </c>
      <c r="O15" s="256"/>
      <c r="P15" s="87" t="s">
        <v>12</v>
      </c>
      <c r="Q15" s="30">
        <f t="shared" si="1"/>
        <v>1</v>
      </c>
      <c r="R15" s="31" t="str">
        <f t="shared" si="5"/>
        <v>Tieto puuttuu</v>
      </c>
      <c r="S15" s="8"/>
      <c r="T15" s="255" t="s">
        <v>28</v>
      </c>
      <c r="U15" s="256"/>
      <c r="V15" s="87" t="s">
        <v>12</v>
      </c>
      <c r="W15" s="30">
        <f t="shared" si="2"/>
        <v>1</v>
      </c>
      <c r="X15" s="31" t="str">
        <f t="shared" si="6"/>
        <v>Tieto puuttuu</v>
      </c>
    </row>
    <row r="16" spans="1:24" x14ac:dyDescent="0.2">
      <c r="A16" s="8"/>
      <c r="B16" s="84" t="s">
        <v>75</v>
      </c>
      <c r="C16" s="69" t="s">
        <v>33</v>
      </c>
      <c r="D16" s="67"/>
      <c r="E16" s="30">
        <f t="shared" si="3"/>
        <v>1</v>
      </c>
      <c r="F16" s="31" t="str">
        <f t="shared" ref="F16" si="7">IF($D16="","Tieto puuttuu"," ")</f>
        <v>Tieto puuttuu</v>
      </c>
      <c r="G16" s="8"/>
      <c r="H16" s="84" t="s">
        <v>32</v>
      </c>
      <c r="I16" s="69" t="s">
        <v>33</v>
      </c>
      <c r="J16" s="67"/>
      <c r="K16" s="30">
        <f t="shared" si="0"/>
        <v>1</v>
      </c>
      <c r="L16" s="31" t="str">
        <f>IF($J16="","Tieto puuttuu"," ")</f>
        <v>Tieto puuttuu</v>
      </c>
      <c r="M16" s="8"/>
      <c r="N16" s="84" t="s">
        <v>32</v>
      </c>
      <c r="O16" s="69" t="s">
        <v>33</v>
      </c>
      <c r="P16" s="67"/>
      <c r="Q16" s="30">
        <f t="shared" si="1"/>
        <v>1</v>
      </c>
      <c r="R16" s="31" t="str">
        <f>IF($P16="","Tieto puuttuu"," ")</f>
        <v>Tieto puuttuu</v>
      </c>
      <c r="S16" s="8"/>
      <c r="T16" s="84" t="s">
        <v>32</v>
      </c>
      <c r="U16" s="69" t="s">
        <v>33</v>
      </c>
      <c r="V16" s="67"/>
      <c r="W16" s="30">
        <f t="shared" si="2"/>
        <v>1</v>
      </c>
      <c r="X16" s="31" t="str">
        <f t="shared" ref="X16" si="8">IF($V16="","Tieto puuttuu"," ")</f>
        <v>Tieto puuttuu</v>
      </c>
    </row>
    <row r="17" spans="1:24" ht="15" thickBot="1" x14ac:dyDescent="0.25">
      <c r="A17" s="8"/>
      <c r="B17" s="12"/>
      <c r="C17" s="8"/>
      <c r="D17" s="8"/>
      <c r="E17" s="8"/>
      <c r="F17" s="8"/>
      <c r="G17" s="8"/>
      <c r="H17" s="8"/>
      <c r="I17" s="8"/>
      <c r="J17" s="8"/>
      <c r="K17" s="8"/>
      <c r="L17" s="8"/>
      <c r="M17" s="8"/>
      <c r="N17" s="8"/>
      <c r="O17" s="8"/>
      <c r="P17" s="8"/>
      <c r="Q17" s="8"/>
      <c r="R17" s="8"/>
      <c r="S17" s="8"/>
      <c r="T17" s="8"/>
      <c r="U17" s="8"/>
      <c r="V17" s="8"/>
      <c r="W17" s="8"/>
      <c r="X17" s="8"/>
    </row>
    <row r="18" spans="1:24" ht="32.25" customHeight="1" thickBot="1" x14ac:dyDescent="0.25">
      <c r="A18" s="8"/>
      <c r="B18" s="244" t="s">
        <v>76</v>
      </c>
      <c r="C18" s="245"/>
      <c r="D18" s="246"/>
      <c r="E18" s="11"/>
      <c r="F18" s="8"/>
      <c r="G18" s="8"/>
      <c r="H18" s="244" t="s">
        <v>77</v>
      </c>
      <c r="I18" s="245"/>
      <c r="J18" s="246"/>
      <c r="K18" s="11"/>
      <c r="L18" s="8"/>
      <c r="M18" s="8"/>
      <c r="N18" s="244" t="s">
        <v>77</v>
      </c>
      <c r="O18" s="245"/>
      <c r="P18" s="246"/>
      <c r="Q18" s="11"/>
      <c r="R18" s="8"/>
      <c r="S18" s="8"/>
      <c r="T18" s="244" t="s">
        <v>77</v>
      </c>
      <c r="U18" s="245"/>
      <c r="V18" s="246"/>
      <c r="W18" s="11"/>
      <c r="X18" s="8"/>
    </row>
    <row r="19" spans="1:24" ht="15" customHeight="1" x14ac:dyDescent="0.2">
      <c r="A19" s="8"/>
      <c r="B19" s="271" t="s">
        <v>43</v>
      </c>
      <c r="C19" s="272"/>
      <c r="D19" s="88" t="s">
        <v>12</v>
      </c>
      <c r="E19" s="30">
        <f t="shared" ref="E19:E25" si="9">IF(F19="Tieto puuttuu",1,0)</f>
        <v>1</v>
      </c>
      <c r="F19" s="31" t="str">
        <f t="shared" ref="F19:F25" si="10">IF($D19="Valitse","Tieto puuttuu"," ")</f>
        <v>Tieto puuttuu</v>
      </c>
      <c r="G19" s="8"/>
      <c r="H19" s="271" t="s">
        <v>43</v>
      </c>
      <c r="I19" s="272"/>
      <c r="J19" s="88" t="s">
        <v>12</v>
      </c>
      <c r="K19" s="30">
        <f t="shared" ref="K19:K25" si="11">IF(L19="Tieto puuttuu",1,0)</f>
        <v>1</v>
      </c>
      <c r="L19" s="31" t="str">
        <f t="shared" ref="L19:L25" si="12">IF($J19="Valitse","Tieto puuttuu"," ")</f>
        <v>Tieto puuttuu</v>
      </c>
      <c r="M19" s="8"/>
      <c r="N19" s="271" t="s">
        <v>43</v>
      </c>
      <c r="O19" s="272"/>
      <c r="P19" s="88" t="s">
        <v>12</v>
      </c>
      <c r="Q19" s="30">
        <f t="shared" ref="Q19:Q25" si="13">IF(R19="Tieto puuttuu",1,0)</f>
        <v>1</v>
      </c>
      <c r="R19" s="31" t="str">
        <f t="shared" ref="R19:R25" si="14">IF($P19="Valitse","Tieto puuttuu"," ")</f>
        <v>Tieto puuttuu</v>
      </c>
      <c r="S19" s="8"/>
      <c r="T19" s="271" t="s">
        <v>43</v>
      </c>
      <c r="U19" s="272"/>
      <c r="V19" s="88" t="s">
        <v>12</v>
      </c>
      <c r="W19" s="30">
        <f t="shared" ref="W19:W25" si="15">IF(X19="Tieto puuttuu",1,0)</f>
        <v>1</v>
      </c>
      <c r="X19" s="31" t="str">
        <f t="shared" ref="X19:X25" si="16">IF($V19="Valitse","Tieto puuttuu"," ")</f>
        <v>Tieto puuttuu</v>
      </c>
    </row>
    <row r="20" spans="1:24" x14ac:dyDescent="0.2">
      <c r="A20" s="8"/>
      <c r="B20" s="259" t="s">
        <v>44</v>
      </c>
      <c r="C20" s="260"/>
      <c r="D20" s="67" t="s">
        <v>12</v>
      </c>
      <c r="E20" s="30">
        <f t="shared" si="9"/>
        <v>1</v>
      </c>
      <c r="F20" s="31" t="str">
        <f t="shared" si="10"/>
        <v>Tieto puuttuu</v>
      </c>
      <c r="G20" s="8"/>
      <c r="H20" s="259" t="s">
        <v>44</v>
      </c>
      <c r="I20" s="260"/>
      <c r="J20" s="67" t="s">
        <v>12</v>
      </c>
      <c r="K20" s="30">
        <f t="shared" si="11"/>
        <v>1</v>
      </c>
      <c r="L20" s="31" t="str">
        <f t="shared" si="12"/>
        <v>Tieto puuttuu</v>
      </c>
      <c r="M20" s="8"/>
      <c r="N20" s="259" t="s">
        <v>44</v>
      </c>
      <c r="O20" s="260"/>
      <c r="P20" s="67" t="s">
        <v>12</v>
      </c>
      <c r="Q20" s="30">
        <f t="shared" si="13"/>
        <v>1</v>
      </c>
      <c r="R20" s="31" t="str">
        <f t="shared" si="14"/>
        <v>Tieto puuttuu</v>
      </c>
      <c r="S20" s="8"/>
      <c r="T20" s="259" t="s">
        <v>44</v>
      </c>
      <c r="U20" s="260"/>
      <c r="V20" s="67" t="s">
        <v>12</v>
      </c>
      <c r="W20" s="30">
        <f t="shared" si="15"/>
        <v>1</v>
      </c>
      <c r="X20" s="31" t="str">
        <f t="shared" si="16"/>
        <v>Tieto puuttuu</v>
      </c>
    </row>
    <row r="21" spans="1:24" ht="15" customHeight="1" x14ac:dyDescent="0.2">
      <c r="A21" s="8"/>
      <c r="B21" s="255" t="s">
        <v>45</v>
      </c>
      <c r="C21" s="256"/>
      <c r="D21" s="67" t="s">
        <v>12</v>
      </c>
      <c r="E21" s="30">
        <f t="shared" si="9"/>
        <v>1</v>
      </c>
      <c r="F21" s="31" t="str">
        <f>IF($D21="Valitse","Tieto puuttuu"," ")</f>
        <v>Tieto puuttuu</v>
      </c>
      <c r="G21" s="8"/>
      <c r="H21" s="255" t="s">
        <v>45</v>
      </c>
      <c r="I21" s="256"/>
      <c r="J21" s="67" t="s">
        <v>12</v>
      </c>
      <c r="K21" s="30">
        <f t="shared" si="11"/>
        <v>1</v>
      </c>
      <c r="L21" s="31" t="str">
        <f t="shared" si="12"/>
        <v>Tieto puuttuu</v>
      </c>
      <c r="M21" s="8"/>
      <c r="N21" s="255" t="s">
        <v>45</v>
      </c>
      <c r="O21" s="256"/>
      <c r="P21" s="67" t="s">
        <v>12</v>
      </c>
      <c r="Q21" s="30">
        <f t="shared" si="13"/>
        <v>1</v>
      </c>
      <c r="R21" s="31" t="str">
        <f t="shared" si="14"/>
        <v>Tieto puuttuu</v>
      </c>
      <c r="S21" s="8"/>
      <c r="T21" s="255" t="s">
        <v>45</v>
      </c>
      <c r="U21" s="256"/>
      <c r="V21" s="67" t="s">
        <v>12</v>
      </c>
      <c r="W21" s="30">
        <f t="shared" si="15"/>
        <v>1</v>
      </c>
      <c r="X21" s="31" t="str">
        <f t="shared" si="16"/>
        <v>Tieto puuttuu</v>
      </c>
    </row>
    <row r="22" spans="1:24" ht="15" customHeight="1" x14ac:dyDescent="0.2">
      <c r="A22" s="8"/>
      <c r="B22" s="255" t="s">
        <v>46</v>
      </c>
      <c r="C22" s="256"/>
      <c r="D22" s="67" t="s">
        <v>12</v>
      </c>
      <c r="E22" s="30">
        <f t="shared" si="9"/>
        <v>1</v>
      </c>
      <c r="F22" s="31" t="str">
        <f t="shared" si="10"/>
        <v>Tieto puuttuu</v>
      </c>
      <c r="G22" s="8"/>
      <c r="H22" s="255" t="s">
        <v>46</v>
      </c>
      <c r="I22" s="256"/>
      <c r="J22" s="67" t="s">
        <v>12</v>
      </c>
      <c r="K22" s="30">
        <f t="shared" si="11"/>
        <v>1</v>
      </c>
      <c r="L22" s="31" t="str">
        <f t="shared" si="12"/>
        <v>Tieto puuttuu</v>
      </c>
      <c r="M22" s="8"/>
      <c r="N22" s="255" t="s">
        <v>46</v>
      </c>
      <c r="O22" s="256"/>
      <c r="P22" s="67" t="s">
        <v>12</v>
      </c>
      <c r="Q22" s="30">
        <f t="shared" si="13"/>
        <v>1</v>
      </c>
      <c r="R22" s="31" t="str">
        <f t="shared" si="14"/>
        <v>Tieto puuttuu</v>
      </c>
      <c r="S22" s="8"/>
      <c r="T22" s="255" t="s">
        <v>46</v>
      </c>
      <c r="U22" s="256"/>
      <c r="V22" s="67" t="s">
        <v>12</v>
      </c>
      <c r="W22" s="30">
        <f t="shared" si="15"/>
        <v>1</v>
      </c>
      <c r="X22" s="31" t="str">
        <f t="shared" si="16"/>
        <v>Tieto puuttuu</v>
      </c>
    </row>
    <row r="23" spans="1:24" x14ac:dyDescent="0.2">
      <c r="A23" s="8"/>
      <c r="B23" s="255" t="s">
        <v>47</v>
      </c>
      <c r="C23" s="256"/>
      <c r="D23" s="67" t="s">
        <v>12</v>
      </c>
      <c r="E23" s="30">
        <f t="shared" si="9"/>
        <v>1</v>
      </c>
      <c r="F23" s="31" t="str">
        <f t="shared" si="10"/>
        <v>Tieto puuttuu</v>
      </c>
      <c r="G23" s="8"/>
      <c r="H23" s="255" t="s">
        <v>47</v>
      </c>
      <c r="I23" s="256"/>
      <c r="J23" s="67" t="s">
        <v>12</v>
      </c>
      <c r="K23" s="30">
        <f t="shared" si="11"/>
        <v>1</v>
      </c>
      <c r="L23" s="31" t="str">
        <f t="shared" si="12"/>
        <v>Tieto puuttuu</v>
      </c>
      <c r="M23" s="8"/>
      <c r="N23" s="255" t="s">
        <v>47</v>
      </c>
      <c r="O23" s="256"/>
      <c r="P23" s="67" t="s">
        <v>12</v>
      </c>
      <c r="Q23" s="30">
        <f t="shared" si="13"/>
        <v>1</v>
      </c>
      <c r="R23" s="31" t="str">
        <f>IF($P23="Valitse","Tieto puuttuu"," ")</f>
        <v>Tieto puuttuu</v>
      </c>
      <c r="S23" s="8"/>
      <c r="T23" s="255" t="s">
        <v>47</v>
      </c>
      <c r="U23" s="256"/>
      <c r="V23" s="67" t="s">
        <v>12</v>
      </c>
      <c r="W23" s="30">
        <f t="shared" si="15"/>
        <v>1</v>
      </c>
      <c r="X23" s="31" t="str">
        <f t="shared" si="16"/>
        <v>Tieto puuttuu</v>
      </c>
    </row>
    <row r="24" spans="1:24" ht="15" customHeight="1" x14ac:dyDescent="0.2">
      <c r="A24" s="8"/>
      <c r="B24" s="255" t="s">
        <v>48</v>
      </c>
      <c r="C24" s="256"/>
      <c r="D24" s="67" t="s">
        <v>12</v>
      </c>
      <c r="E24" s="30">
        <f t="shared" si="9"/>
        <v>1</v>
      </c>
      <c r="F24" s="31" t="str">
        <f t="shared" si="10"/>
        <v>Tieto puuttuu</v>
      </c>
      <c r="G24" s="8"/>
      <c r="H24" s="255" t="s">
        <v>48</v>
      </c>
      <c r="I24" s="256"/>
      <c r="J24" s="67" t="s">
        <v>12</v>
      </c>
      <c r="K24" s="30">
        <f t="shared" si="11"/>
        <v>1</v>
      </c>
      <c r="L24" s="31" t="str">
        <f t="shared" si="12"/>
        <v>Tieto puuttuu</v>
      </c>
      <c r="M24" s="8"/>
      <c r="N24" s="255" t="s">
        <v>48</v>
      </c>
      <c r="O24" s="256"/>
      <c r="P24" s="67" t="s">
        <v>12</v>
      </c>
      <c r="Q24" s="30">
        <f t="shared" si="13"/>
        <v>1</v>
      </c>
      <c r="R24" s="31" t="str">
        <f t="shared" si="14"/>
        <v>Tieto puuttuu</v>
      </c>
      <c r="S24" s="8"/>
      <c r="T24" s="255" t="s">
        <v>48</v>
      </c>
      <c r="U24" s="256"/>
      <c r="V24" s="67" t="s">
        <v>12</v>
      </c>
      <c r="W24" s="30">
        <f t="shared" si="15"/>
        <v>1</v>
      </c>
      <c r="X24" s="31" t="str">
        <f t="shared" si="16"/>
        <v>Tieto puuttuu</v>
      </c>
    </row>
    <row r="25" spans="1:24" ht="15.75" customHeight="1" thickBot="1" x14ac:dyDescent="0.25">
      <c r="A25" s="8"/>
      <c r="B25" s="273" t="s">
        <v>49</v>
      </c>
      <c r="C25" s="274"/>
      <c r="D25" s="19" t="s">
        <v>12</v>
      </c>
      <c r="E25" s="30">
        <f t="shared" si="9"/>
        <v>1</v>
      </c>
      <c r="F25" s="31" t="str">
        <f t="shared" si="10"/>
        <v>Tieto puuttuu</v>
      </c>
      <c r="G25" s="8"/>
      <c r="H25" s="273" t="s">
        <v>49</v>
      </c>
      <c r="I25" s="274"/>
      <c r="J25" s="19" t="s">
        <v>12</v>
      </c>
      <c r="K25" s="30">
        <f t="shared" si="11"/>
        <v>1</v>
      </c>
      <c r="L25" s="31" t="str">
        <f t="shared" si="12"/>
        <v>Tieto puuttuu</v>
      </c>
      <c r="M25" s="8"/>
      <c r="N25" s="273" t="s">
        <v>49</v>
      </c>
      <c r="O25" s="274"/>
      <c r="P25" s="19" t="s">
        <v>12</v>
      </c>
      <c r="Q25" s="30">
        <f t="shared" si="13"/>
        <v>1</v>
      </c>
      <c r="R25" s="31" t="str">
        <f t="shared" si="14"/>
        <v>Tieto puuttuu</v>
      </c>
      <c r="S25" s="8"/>
      <c r="T25" s="273" t="s">
        <v>49</v>
      </c>
      <c r="U25" s="274"/>
      <c r="V25" s="19" t="s">
        <v>12</v>
      </c>
      <c r="W25" s="30">
        <f t="shared" si="15"/>
        <v>1</v>
      </c>
      <c r="X25" s="31" t="str">
        <f t="shared" si="16"/>
        <v>Tieto puuttuu</v>
      </c>
    </row>
    <row r="26" spans="1:24" ht="15" thickBot="1" x14ac:dyDescent="0.25">
      <c r="A26" s="8"/>
      <c r="B26" s="8"/>
      <c r="C26" s="8"/>
      <c r="D26" s="8"/>
      <c r="E26" s="8"/>
      <c r="F26" s="8"/>
      <c r="G26" s="8"/>
      <c r="H26" s="8"/>
      <c r="I26" s="8"/>
      <c r="J26" s="8"/>
      <c r="K26" s="8"/>
      <c r="L26" s="8"/>
      <c r="M26" s="8"/>
      <c r="N26" s="8"/>
      <c r="O26" s="8"/>
      <c r="P26" s="8"/>
      <c r="Q26" s="8"/>
      <c r="R26" s="8"/>
      <c r="S26" s="8"/>
      <c r="T26" s="8"/>
      <c r="U26" s="8"/>
      <c r="V26" s="8"/>
      <c r="W26" s="8"/>
      <c r="X26" s="8"/>
    </row>
    <row r="27" spans="1:24" ht="15.75" customHeight="1" thickBot="1" x14ac:dyDescent="0.25">
      <c r="A27" s="8"/>
      <c r="B27" s="244" t="s">
        <v>50</v>
      </c>
      <c r="C27" s="245"/>
      <c r="D27" s="246"/>
      <c r="E27" s="9"/>
      <c r="F27" s="8"/>
      <c r="G27" s="8"/>
      <c r="H27" s="244" t="s">
        <v>50</v>
      </c>
      <c r="I27" s="245"/>
      <c r="J27" s="246"/>
      <c r="K27" s="9"/>
      <c r="L27" s="8"/>
      <c r="M27" s="8"/>
      <c r="N27" s="244" t="s">
        <v>50</v>
      </c>
      <c r="O27" s="245"/>
      <c r="P27" s="246"/>
      <c r="Q27" s="9"/>
      <c r="R27" s="8"/>
      <c r="S27" s="8"/>
      <c r="T27" s="244" t="s">
        <v>50</v>
      </c>
      <c r="U27" s="245"/>
      <c r="V27" s="246"/>
      <c r="W27" s="9"/>
      <c r="X27" s="8"/>
    </row>
    <row r="28" spans="1:24" ht="15" customHeight="1" x14ac:dyDescent="0.2">
      <c r="A28" s="8"/>
      <c r="B28" s="270" t="s">
        <v>78</v>
      </c>
      <c r="C28" s="89" t="s">
        <v>52</v>
      </c>
      <c r="D28" s="88" t="s">
        <v>12</v>
      </c>
      <c r="E28" s="30">
        <f t="shared" ref="E28:E34" si="17">IF(F28="Tieto puuttuu",1,0)</f>
        <v>1</v>
      </c>
      <c r="F28" s="31" t="str">
        <f>IF($D28="Valitse","Tieto puuttuu"," ")</f>
        <v>Tieto puuttuu</v>
      </c>
      <c r="G28" s="8"/>
      <c r="H28" s="270" t="s">
        <v>78</v>
      </c>
      <c r="I28" s="89" t="s">
        <v>52</v>
      </c>
      <c r="J28" s="88" t="s">
        <v>12</v>
      </c>
      <c r="K28" s="30">
        <f t="shared" ref="K28:K34" si="18">IF(L28="Tieto puuttuu",1,0)</f>
        <v>1</v>
      </c>
      <c r="L28" s="31" t="str">
        <f t="shared" ref="L28:L30" si="19">IF($J28="Valitse","Tieto puuttuu"," ")</f>
        <v>Tieto puuttuu</v>
      </c>
      <c r="M28" s="8"/>
      <c r="N28" s="270" t="s">
        <v>78</v>
      </c>
      <c r="O28" s="89" t="s">
        <v>52</v>
      </c>
      <c r="P28" s="88" t="s">
        <v>12</v>
      </c>
      <c r="Q28" s="30">
        <f t="shared" ref="Q28:Q34" si="20">IF(R28="Tieto puuttuu",1,0)</f>
        <v>1</v>
      </c>
      <c r="R28" s="31" t="str">
        <f t="shared" ref="R28:R29" si="21">IF($P28="Valitse","Tieto puuttuu"," ")</f>
        <v>Tieto puuttuu</v>
      </c>
      <c r="S28" s="8"/>
      <c r="T28" s="270" t="s">
        <v>78</v>
      </c>
      <c r="U28" s="89" t="s">
        <v>52</v>
      </c>
      <c r="V28" s="88" t="s">
        <v>12</v>
      </c>
      <c r="W28" s="30">
        <f t="shared" ref="W28:W34" si="22">IF(X28="Tieto puuttuu",1,0)</f>
        <v>1</v>
      </c>
      <c r="X28" s="31" t="str">
        <f>IF($V28="Valitse","Tieto puuttuu"," ")</f>
        <v>Tieto puuttuu</v>
      </c>
    </row>
    <row r="29" spans="1:24" x14ac:dyDescent="0.2">
      <c r="A29" s="8"/>
      <c r="B29" s="255"/>
      <c r="C29" s="68" t="s">
        <v>53</v>
      </c>
      <c r="D29" s="67" t="s">
        <v>12</v>
      </c>
      <c r="E29" s="30">
        <f t="shared" si="17"/>
        <v>1</v>
      </c>
      <c r="F29" s="31" t="str">
        <f>IF($D29="Valitse","Tieto puuttuu"," ")</f>
        <v>Tieto puuttuu</v>
      </c>
      <c r="G29" s="8"/>
      <c r="H29" s="255"/>
      <c r="I29" s="68" t="s">
        <v>53</v>
      </c>
      <c r="J29" s="67" t="s">
        <v>12</v>
      </c>
      <c r="K29" s="30">
        <f t="shared" si="18"/>
        <v>1</v>
      </c>
      <c r="L29" s="31" t="str">
        <f t="shared" si="19"/>
        <v>Tieto puuttuu</v>
      </c>
      <c r="M29" s="8"/>
      <c r="N29" s="255"/>
      <c r="O29" s="68" t="s">
        <v>53</v>
      </c>
      <c r="P29" s="67" t="s">
        <v>12</v>
      </c>
      <c r="Q29" s="30">
        <f t="shared" si="20"/>
        <v>1</v>
      </c>
      <c r="R29" s="31" t="str">
        <f t="shared" si="21"/>
        <v>Tieto puuttuu</v>
      </c>
      <c r="S29" s="8"/>
      <c r="T29" s="255"/>
      <c r="U29" s="68" t="s">
        <v>53</v>
      </c>
      <c r="V29" s="67" t="s">
        <v>12</v>
      </c>
      <c r="W29" s="30">
        <f t="shared" si="22"/>
        <v>1</v>
      </c>
      <c r="X29" s="31" t="str">
        <f t="shared" ref="X29:X30" si="23">IF($V29="Valitse","Tieto puuttuu"," ")</f>
        <v>Tieto puuttuu</v>
      </c>
    </row>
    <row r="30" spans="1:24" x14ac:dyDescent="0.2">
      <c r="A30" s="8"/>
      <c r="B30" s="255"/>
      <c r="C30" s="91" t="s">
        <v>54</v>
      </c>
      <c r="D30" s="67" t="s">
        <v>12</v>
      </c>
      <c r="E30" s="30">
        <f t="shared" si="17"/>
        <v>1</v>
      </c>
      <c r="F30" s="31" t="str">
        <f>IF($D30="Valitse","Tieto puuttuu"," ")</f>
        <v>Tieto puuttuu</v>
      </c>
      <c r="G30" s="8"/>
      <c r="H30" s="255"/>
      <c r="I30" s="68" t="s">
        <v>54</v>
      </c>
      <c r="J30" s="67" t="s">
        <v>12</v>
      </c>
      <c r="K30" s="30">
        <f t="shared" si="18"/>
        <v>1</v>
      </c>
      <c r="L30" s="31" t="str">
        <f t="shared" si="19"/>
        <v>Tieto puuttuu</v>
      </c>
      <c r="M30" s="8"/>
      <c r="N30" s="255"/>
      <c r="O30" s="68" t="s">
        <v>54</v>
      </c>
      <c r="P30" s="67" t="s">
        <v>12</v>
      </c>
      <c r="Q30" s="30">
        <f t="shared" si="20"/>
        <v>1</v>
      </c>
      <c r="R30" s="31" t="str">
        <f>IF($P30="Valitse","Tieto puuttuu"," ")</f>
        <v>Tieto puuttuu</v>
      </c>
      <c r="S30" s="8"/>
      <c r="T30" s="255"/>
      <c r="U30" s="68" t="s">
        <v>54</v>
      </c>
      <c r="V30" s="67" t="s">
        <v>12</v>
      </c>
      <c r="W30" s="30">
        <f t="shared" si="22"/>
        <v>1</v>
      </c>
      <c r="X30" s="31" t="str">
        <f t="shared" si="23"/>
        <v>Tieto puuttuu</v>
      </c>
    </row>
    <row r="31" spans="1:24" x14ac:dyDescent="0.2">
      <c r="A31" s="8"/>
      <c r="B31" s="84" t="s">
        <v>79</v>
      </c>
      <c r="C31" s="68" t="s">
        <v>59</v>
      </c>
      <c r="D31" s="67"/>
      <c r="E31" s="30">
        <f t="shared" si="17"/>
        <v>1</v>
      </c>
      <c r="F31" s="31" t="str">
        <f t="shared" ref="F31:F34" si="24">IF($D31="","Tieto puuttuu"," ")</f>
        <v>Tieto puuttuu</v>
      </c>
      <c r="G31" s="8"/>
      <c r="H31" s="84" t="s">
        <v>79</v>
      </c>
      <c r="I31" s="68" t="s">
        <v>59</v>
      </c>
      <c r="J31" s="67"/>
      <c r="K31" s="30">
        <f t="shared" si="18"/>
        <v>1</v>
      </c>
      <c r="L31" s="31" t="str">
        <f t="shared" ref="L31:L34" si="25">IF($J31="","Tieto puuttuu"," ")</f>
        <v>Tieto puuttuu</v>
      </c>
      <c r="M31" s="8"/>
      <c r="N31" s="84" t="s">
        <v>79</v>
      </c>
      <c r="O31" s="68" t="s">
        <v>59</v>
      </c>
      <c r="P31" s="67"/>
      <c r="Q31" s="30">
        <f t="shared" si="20"/>
        <v>1</v>
      </c>
      <c r="R31" s="31" t="str">
        <f t="shared" ref="R31:R34" si="26">IF($P31="","Tieto puuttuu"," ")</f>
        <v>Tieto puuttuu</v>
      </c>
      <c r="S31" s="8"/>
      <c r="T31" s="84" t="s">
        <v>79</v>
      </c>
      <c r="U31" s="68" t="s">
        <v>59</v>
      </c>
      <c r="V31" s="67"/>
      <c r="W31" s="30">
        <f t="shared" si="22"/>
        <v>1</v>
      </c>
      <c r="X31" s="31" t="str">
        <f>IF($V31="","Tieto puuttuu"," ")</f>
        <v>Tieto puuttuu</v>
      </c>
    </row>
    <row r="32" spans="1:24" x14ac:dyDescent="0.2">
      <c r="A32" s="8"/>
      <c r="B32" s="255" t="s">
        <v>80</v>
      </c>
      <c r="C32" s="68" t="s">
        <v>61</v>
      </c>
      <c r="D32" s="67"/>
      <c r="E32" s="30">
        <f t="shared" si="17"/>
        <v>1</v>
      </c>
      <c r="F32" s="31" t="str">
        <f>IF($D32="","Tieto puuttuu"," ")</f>
        <v>Tieto puuttuu</v>
      </c>
      <c r="G32" s="8"/>
      <c r="H32" s="255" t="s">
        <v>60</v>
      </c>
      <c r="I32" s="68" t="s">
        <v>61</v>
      </c>
      <c r="J32" s="67"/>
      <c r="K32" s="30">
        <f t="shared" si="18"/>
        <v>1</v>
      </c>
      <c r="L32" s="31" t="str">
        <f t="shared" si="25"/>
        <v>Tieto puuttuu</v>
      </c>
      <c r="M32" s="8"/>
      <c r="N32" s="255" t="s">
        <v>60</v>
      </c>
      <c r="O32" s="68" t="s">
        <v>61</v>
      </c>
      <c r="P32" s="67"/>
      <c r="Q32" s="30">
        <f t="shared" si="20"/>
        <v>1</v>
      </c>
      <c r="R32" s="31" t="str">
        <f t="shared" si="26"/>
        <v>Tieto puuttuu</v>
      </c>
      <c r="S32" s="8"/>
      <c r="T32" s="255" t="s">
        <v>60</v>
      </c>
      <c r="U32" s="68" t="s">
        <v>61</v>
      </c>
      <c r="V32" s="67"/>
      <c r="W32" s="30">
        <f t="shared" si="22"/>
        <v>1</v>
      </c>
      <c r="X32" s="31" t="str">
        <f t="shared" ref="X32:X34" si="27">IF($V32="","Tieto puuttuu"," ")</f>
        <v>Tieto puuttuu</v>
      </c>
    </row>
    <row r="33" spans="1:24" ht="22.5" x14ac:dyDescent="0.2">
      <c r="A33" s="8"/>
      <c r="B33" s="255"/>
      <c r="C33" s="68" t="s">
        <v>62</v>
      </c>
      <c r="D33" s="67"/>
      <c r="E33" s="30">
        <f t="shared" si="17"/>
        <v>1</v>
      </c>
      <c r="F33" s="31" t="str">
        <f t="shared" si="24"/>
        <v>Tieto puuttuu</v>
      </c>
      <c r="G33" s="8"/>
      <c r="H33" s="255"/>
      <c r="I33" s="68" t="s">
        <v>62</v>
      </c>
      <c r="J33" s="67"/>
      <c r="K33" s="30">
        <f t="shared" si="18"/>
        <v>1</v>
      </c>
      <c r="L33" s="31" t="str">
        <f t="shared" si="25"/>
        <v>Tieto puuttuu</v>
      </c>
      <c r="M33" s="8"/>
      <c r="N33" s="255"/>
      <c r="O33" s="68" t="s">
        <v>62</v>
      </c>
      <c r="P33" s="67"/>
      <c r="Q33" s="30">
        <f t="shared" si="20"/>
        <v>1</v>
      </c>
      <c r="R33" s="31" t="str">
        <f t="shared" si="26"/>
        <v>Tieto puuttuu</v>
      </c>
      <c r="S33" s="8"/>
      <c r="T33" s="255"/>
      <c r="U33" s="68" t="s">
        <v>62</v>
      </c>
      <c r="V33" s="67"/>
      <c r="W33" s="30">
        <f t="shared" si="22"/>
        <v>1</v>
      </c>
      <c r="X33" s="31" t="str">
        <f t="shared" si="27"/>
        <v>Tieto puuttuu</v>
      </c>
    </row>
    <row r="34" spans="1:24" ht="15" thickBot="1" x14ac:dyDescent="0.25">
      <c r="A34" s="8"/>
      <c r="B34" s="273"/>
      <c r="C34" s="90" t="s">
        <v>63</v>
      </c>
      <c r="D34" s="19"/>
      <c r="E34" s="30">
        <f t="shared" si="17"/>
        <v>1</v>
      </c>
      <c r="F34" s="31" t="str">
        <f t="shared" si="24"/>
        <v>Tieto puuttuu</v>
      </c>
      <c r="G34" s="8"/>
      <c r="H34" s="255"/>
      <c r="I34" s="68" t="s">
        <v>63</v>
      </c>
      <c r="J34" s="67"/>
      <c r="K34" s="30">
        <f t="shared" si="18"/>
        <v>1</v>
      </c>
      <c r="L34" s="31" t="str">
        <f t="shared" si="25"/>
        <v>Tieto puuttuu</v>
      </c>
      <c r="M34" s="8"/>
      <c r="N34" s="255"/>
      <c r="O34" s="68" t="s">
        <v>63</v>
      </c>
      <c r="P34" s="67"/>
      <c r="Q34" s="30">
        <f t="shared" si="20"/>
        <v>1</v>
      </c>
      <c r="R34" s="31" t="str">
        <f t="shared" si="26"/>
        <v>Tieto puuttuu</v>
      </c>
      <c r="S34" s="8"/>
      <c r="T34" s="255"/>
      <c r="U34" s="68" t="s">
        <v>63</v>
      </c>
      <c r="V34" s="67"/>
      <c r="W34" s="30">
        <f t="shared" si="22"/>
        <v>1</v>
      </c>
      <c r="X34" s="31" t="str">
        <f t="shared" si="27"/>
        <v>Tieto puuttuu</v>
      </c>
    </row>
    <row r="35" spans="1:24" x14ac:dyDescent="0.2">
      <c r="A35" s="8"/>
      <c r="B35" s="8"/>
      <c r="C35" s="8"/>
      <c r="D35" s="8"/>
      <c r="E35" s="8"/>
      <c r="F35" s="8"/>
      <c r="G35" s="8"/>
      <c r="H35" s="8"/>
      <c r="I35" s="8"/>
      <c r="J35" s="8"/>
      <c r="K35" s="8"/>
      <c r="L35" s="8"/>
      <c r="M35" s="8"/>
    </row>
    <row r="36" spans="1:24" x14ac:dyDescent="0.2">
      <c r="A36" s="8"/>
      <c r="D36" s="8"/>
      <c r="E36" s="8"/>
      <c r="F36" s="8"/>
      <c r="G36" s="8"/>
      <c r="H36" s="8"/>
      <c r="I36" s="8"/>
      <c r="J36" s="8"/>
      <c r="K36" s="8"/>
      <c r="L36" s="8"/>
      <c r="M36" s="8"/>
    </row>
    <row r="37" spans="1:24" x14ac:dyDescent="0.2">
      <c r="B37" s="8"/>
      <c r="C37" s="8"/>
      <c r="D37" s="10"/>
    </row>
    <row r="38" spans="1:24" x14ac:dyDescent="0.2">
      <c r="B38" s="8"/>
      <c r="C38" s="8"/>
      <c r="D38" s="10"/>
    </row>
    <row r="39" spans="1:24" x14ac:dyDescent="0.2">
      <c r="B39" s="8"/>
      <c r="C39" s="8"/>
      <c r="D39" s="10"/>
    </row>
    <row r="40" spans="1:24" ht="55.5" customHeight="1" x14ac:dyDescent="0.2">
      <c r="B40" s="222" t="s">
        <v>3</v>
      </c>
      <c r="C40" s="222"/>
      <c r="D40" s="222"/>
    </row>
    <row r="42" spans="1:24" x14ac:dyDescent="0.2">
      <c r="B42" s="113"/>
    </row>
  </sheetData>
  <sheetProtection algorithmName="SHA-512" hashValue="7Nj5EOxGkQP9/brRU3jlsxDweQw3qeoIT9T3abbb3zq5WucKi+KgpD/I+fH9S9N7PQNqOkq4TG1rzW47m/hLqw==" saltValue="I5YPLWuvq+G95kK3qs/Tjw==" spinCount="100000" sheet="1" objects="1" scenarios="1" selectLockedCells="1"/>
  <mergeCells count="70">
    <mergeCell ref="B40:D40"/>
    <mergeCell ref="H20:I20"/>
    <mergeCell ref="H21:I21"/>
    <mergeCell ref="H22:I22"/>
    <mergeCell ref="H23:I23"/>
    <mergeCell ref="H24:I24"/>
    <mergeCell ref="B28:B30"/>
    <mergeCell ref="H28:H30"/>
    <mergeCell ref="B32:B34"/>
    <mergeCell ref="H32:H34"/>
    <mergeCell ref="B25:C25"/>
    <mergeCell ref="B20:C20"/>
    <mergeCell ref="B21:C21"/>
    <mergeCell ref="B22:C22"/>
    <mergeCell ref="B23:C23"/>
    <mergeCell ref="H25:I25"/>
    <mergeCell ref="H13:I13"/>
    <mergeCell ref="H14:I14"/>
    <mergeCell ref="H15:I15"/>
    <mergeCell ref="B11:D11"/>
    <mergeCell ref="H11:J11"/>
    <mergeCell ref="B12:C12"/>
    <mergeCell ref="H12:I12"/>
    <mergeCell ref="B13:C13"/>
    <mergeCell ref="B14:C14"/>
    <mergeCell ref="B15:C15"/>
    <mergeCell ref="B27:D27"/>
    <mergeCell ref="H27:J27"/>
    <mergeCell ref="B18:D18"/>
    <mergeCell ref="N25:O25"/>
    <mergeCell ref="N27:P27"/>
    <mergeCell ref="N22:O22"/>
    <mergeCell ref="N23:O23"/>
    <mergeCell ref="N24:O24"/>
    <mergeCell ref="H18:J18"/>
    <mergeCell ref="B19:C19"/>
    <mergeCell ref="H19:I19"/>
    <mergeCell ref="B24:C24"/>
    <mergeCell ref="T11:V11"/>
    <mergeCell ref="T12:U12"/>
    <mergeCell ref="T13:U13"/>
    <mergeCell ref="T14:U14"/>
    <mergeCell ref="N21:O21"/>
    <mergeCell ref="N15:O15"/>
    <mergeCell ref="N18:P18"/>
    <mergeCell ref="T21:U21"/>
    <mergeCell ref="T15:U15"/>
    <mergeCell ref="T18:V18"/>
    <mergeCell ref="T19:U19"/>
    <mergeCell ref="N11:P11"/>
    <mergeCell ref="N12:O12"/>
    <mergeCell ref="N13:O13"/>
    <mergeCell ref="N14:O14"/>
    <mergeCell ref="T28:T30"/>
    <mergeCell ref="T32:T34"/>
    <mergeCell ref="N28:N30"/>
    <mergeCell ref="N32:N34"/>
    <mergeCell ref="N19:O19"/>
    <mergeCell ref="N20:O20"/>
    <mergeCell ref="T20:U20"/>
    <mergeCell ref="T22:U22"/>
    <mergeCell ref="T23:U23"/>
    <mergeCell ref="T24:U24"/>
    <mergeCell ref="T25:U25"/>
    <mergeCell ref="T27:V27"/>
    <mergeCell ref="B9:D9"/>
    <mergeCell ref="H9:J9"/>
    <mergeCell ref="N9:P9"/>
    <mergeCell ref="T9:V9"/>
    <mergeCell ref="B7:D7"/>
  </mergeCells>
  <dataValidations count="1">
    <dataValidation type="decimal" operator="greaterThanOrEqual" allowBlank="1" showInputMessage="1" showErrorMessage="1" sqref="D13 J13 P13 V13 D16 J16 P16 V16 D31:D34 J31:J34 P31:P34 V31:V34" xr:uid="{3FE8A33E-B298-4CA3-BE9E-494C28A09C7E}">
      <formula1>0</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iconSet" priority="39" id="{AAABA054-A006-4B31-831E-4122E3C25B22}">
            <x14:iconSet iconSet="3Symbols" showValue="0" custom="1">
              <x14:cfvo type="percent">
                <xm:f>0</xm:f>
              </x14:cfvo>
              <x14:cfvo type="num">
                <xm:f>0</xm:f>
              </x14:cfvo>
              <x14:cfvo type="num">
                <xm:f>1</xm:f>
              </x14:cfvo>
              <x14:cfIcon iconSet="NoIcons" iconId="0"/>
              <x14:cfIcon iconSet="NoIcons" iconId="0"/>
              <x14:cfIcon iconSet="3Symbols" iconId="0"/>
            </x14:iconSet>
          </x14:cfRule>
          <xm:sqref>E12</xm:sqref>
        </x14:conditionalFormatting>
        <x14:conditionalFormatting xmlns:xm="http://schemas.microsoft.com/office/excel/2006/main">
          <x14:cfRule type="iconSet" priority="117" id="{E92F05B5-FFDB-42C2-BC42-2613749C82A7}">
            <x14:iconSet iconSet="3Symbols" showValue="0" custom="1">
              <x14:cfvo type="percent">
                <xm:f>0</xm:f>
              </x14:cfvo>
              <x14:cfvo type="num">
                <xm:f>0</xm:f>
              </x14:cfvo>
              <x14:cfvo type="num">
                <xm:f>1</xm:f>
              </x14:cfvo>
              <x14:cfIcon iconSet="NoIcons" iconId="0"/>
              <x14:cfIcon iconSet="NoIcons" iconId="0"/>
              <x14:cfIcon iconSet="3Symbols" iconId="0"/>
            </x14:iconSet>
          </x14:cfRule>
          <xm:sqref>E13</xm:sqref>
        </x14:conditionalFormatting>
        <x14:conditionalFormatting xmlns:xm="http://schemas.microsoft.com/office/excel/2006/main">
          <x14:cfRule type="iconSet" priority="113" id="{4E584B23-AC6B-42E7-BC25-62EA7F9D5920}">
            <x14:iconSet iconSet="3Symbols" showValue="0" custom="1">
              <x14:cfvo type="percent">
                <xm:f>0</xm:f>
              </x14:cfvo>
              <x14:cfvo type="num">
                <xm:f>0</xm:f>
              </x14:cfvo>
              <x14:cfvo type="num">
                <xm:f>1</xm:f>
              </x14:cfvo>
              <x14:cfIcon iconSet="NoIcons" iconId="0"/>
              <x14:cfIcon iconSet="NoIcons" iconId="0"/>
              <x14:cfIcon iconSet="3Symbols" iconId="0"/>
            </x14:iconSet>
          </x14:cfRule>
          <xm:sqref>E14:E15</xm:sqref>
        </x14:conditionalFormatting>
        <x14:conditionalFormatting xmlns:xm="http://schemas.microsoft.com/office/excel/2006/main">
          <x14:cfRule type="iconSet" priority="125" id="{9E6DA8DE-8B62-43A6-836D-8FDC527A631B}">
            <x14:iconSet iconSet="3Symbols" showValue="0" custom="1">
              <x14:cfvo type="percent">
                <xm:f>0</xm:f>
              </x14:cfvo>
              <x14:cfvo type="num">
                <xm:f>0</xm:f>
              </x14:cfvo>
              <x14:cfvo type="num">
                <xm:f>1</xm:f>
              </x14:cfvo>
              <x14:cfIcon iconSet="NoIcons" iconId="0"/>
              <x14:cfIcon iconSet="NoIcons" iconId="0"/>
              <x14:cfIcon iconSet="3Symbols" iconId="0"/>
            </x14:iconSet>
          </x14:cfRule>
          <xm:sqref>E16</xm:sqref>
        </x14:conditionalFormatting>
        <x14:conditionalFormatting xmlns:xm="http://schemas.microsoft.com/office/excel/2006/main">
          <x14:cfRule type="iconSet" priority="32" id="{0C87B7A7-79E7-4162-AA0B-37562E3A1EBC}">
            <x14:iconSet iconSet="3Symbols" showValue="0" custom="1">
              <x14:cfvo type="percent">
                <xm:f>0</xm:f>
              </x14:cfvo>
              <x14:cfvo type="num">
                <xm:f>0</xm:f>
              </x14:cfvo>
              <x14:cfvo type="num">
                <xm:f>1</xm:f>
              </x14:cfvo>
              <x14:cfIcon iconSet="NoIcons" iconId="0"/>
              <x14:cfIcon iconSet="NoIcons" iconId="0"/>
              <x14:cfIcon iconSet="3Symbols" iconId="0"/>
            </x14:iconSet>
          </x14:cfRule>
          <xm:sqref>E19:E25</xm:sqref>
        </x14:conditionalFormatting>
        <x14:conditionalFormatting xmlns:xm="http://schemas.microsoft.com/office/excel/2006/main">
          <x14:cfRule type="iconSet" priority="98" id="{927EDB10-53DE-4249-B95D-ED2CA2D394D5}">
            <x14:iconSet iconSet="3Symbols" showValue="0" custom="1">
              <x14:cfvo type="percent">
                <xm:f>0</xm:f>
              </x14:cfvo>
              <x14:cfvo type="num">
                <xm:f>0</xm:f>
              </x14:cfvo>
              <x14:cfvo type="num">
                <xm:f>1</xm:f>
              </x14:cfvo>
              <x14:cfIcon iconSet="NoIcons" iconId="0"/>
              <x14:cfIcon iconSet="NoIcons" iconId="0"/>
              <x14:cfIcon iconSet="3Symbols" iconId="0"/>
            </x14:iconSet>
          </x14:cfRule>
          <xm:sqref>E28:E30</xm:sqref>
        </x14:conditionalFormatting>
        <x14:conditionalFormatting xmlns:xm="http://schemas.microsoft.com/office/excel/2006/main">
          <x14:cfRule type="iconSet" priority="121" id="{A378C2AF-E8AC-4DD7-922A-9EAA6BD68307}">
            <x14:iconSet iconSet="3Symbols" showValue="0" custom="1">
              <x14:cfvo type="percent">
                <xm:f>0</xm:f>
              </x14:cfvo>
              <x14:cfvo type="num">
                <xm:f>0</xm:f>
              </x14:cfvo>
              <x14:cfvo type="num">
                <xm:f>1</xm:f>
              </x14:cfvo>
              <x14:cfIcon iconSet="NoIcons" iconId="0"/>
              <x14:cfIcon iconSet="NoIcons" iconId="0"/>
              <x14:cfIcon iconSet="3Symbols" iconId="0"/>
            </x14:iconSet>
          </x14:cfRule>
          <xm:sqref>E31:E34</xm:sqref>
        </x14:conditionalFormatting>
        <x14:conditionalFormatting xmlns:xm="http://schemas.microsoft.com/office/excel/2006/main">
          <x14:cfRule type="iconSet" priority="27" id="{0B487F51-2A81-454E-BF58-E3BEBB4A8B99}">
            <x14:iconSet iconSet="3Symbols" showValue="0" custom="1">
              <x14:cfvo type="percent">
                <xm:f>0</xm:f>
              </x14:cfvo>
              <x14:cfvo type="num">
                <xm:f>0</xm:f>
              </x14:cfvo>
              <x14:cfvo type="num">
                <xm:f>1</xm:f>
              </x14:cfvo>
              <x14:cfIcon iconSet="NoIcons" iconId="0"/>
              <x14:cfIcon iconSet="NoIcons" iconId="0"/>
              <x14:cfIcon iconSet="3Symbols" iconId="0"/>
            </x14:iconSet>
          </x14:cfRule>
          <xm:sqref>K12</xm:sqref>
        </x14:conditionalFormatting>
        <x14:conditionalFormatting xmlns:xm="http://schemas.microsoft.com/office/excel/2006/main">
          <x14:cfRule type="iconSet" priority="118" id="{55533F2B-A4D5-43B9-978E-4C774AE5087B}">
            <x14:iconSet iconSet="3Symbols" showValue="0" custom="1">
              <x14:cfvo type="percent">
                <xm:f>0</xm:f>
              </x14:cfvo>
              <x14:cfvo type="num">
                <xm:f>0</xm:f>
              </x14:cfvo>
              <x14:cfvo type="num">
                <xm:f>1</xm:f>
              </x14:cfvo>
              <x14:cfIcon iconSet="NoIcons" iconId="0"/>
              <x14:cfIcon iconSet="NoIcons" iconId="0"/>
              <x14:cfIcon iconSet="3Symbols" iconId="0"/>
            </x14:iconSet>
          </x14:cfRule>
          <xm:sqref>K13</xm:sqref>
        </x14:conditionalFormatting>
        <x14:conditionalFormatting xmlns:xm="http://schemas.microsoft.com/office/excel/2006/main">
          <x14:cfRule type="iconSet" priority="114" id="{2F193480-9C69-468F-BD0E-5C0129285FB2}">
            <x14:iconSet iconSet="3Symbols" showValue="0" custom="1">
              <x14:cfvo type="percent">
                <xm:f>0</xm:f>
              </x14:cfvo>
              <x14:cfvo type="num">
                <xm:f>0</xm:f>
              </x14:cfvo>
              <x14:cfvo type="num">
                <xm:f>1</xm:f>
              </x14:cfvo>
              <x14:cfIcon iconSet="NoIcons" iconId="0"/>
              <x14:cfIcon iconSet="NoIcons" iconId="0"/>
              <x14:cfIcon iconSet="3Symbols" iconId="0"/>
            </x14:iconSet>
          </x14:cfRule>
          <xm:sqref>K14:K15</xm:sqref>
        </x14:conditionalFormatting>
        <x14:conditionalFormatting xmlns:xm="http://schemas.microsoft.com/office/excel/2006/main">
          <x14:cfRule type="iconSet" priority="126" id="{C046E18A-38EB-4E53-BFE5-F178B2DFAE5E}">
            <x14:iconSet iconSet="3Symbols" showValue="0" custom="1">
              <x14:cfvo type="percent">
                <xm:f>0</xm:f>
              </x14:cfvo>
              <x14:cfvo type="num">
                <xm:f>0</xm:f>
              </x14:cfvo>
              <x14:cfvo type="num">
                <xm:f>1</xm:f>
              </x14:cfvo>
              <x14:cfIcon iconSet="NoIcons" iconId="0"/>
              <x14:cfIcon iconSet="NoIcons" iconId="0"/>
              <x14:cfIcon iconSet="3Symbols" iconId="0"/>
            </x14:iconSet>
          </x14:cfRule>
          <xm:sqref>K16</xm:sqref>
        </x14:conditionalFormatting>
        <x14:conditionalFormatting xmlns:xm="http://schemas.microsoft.com/office/excel/2006/main">
          <x14:cfRule type="iconSet" priority="20" id="{C1C18132-7B60-468B-9BD7-2B64C4C9FAC2}">
            <x14:iconSet iconSet="3Symbols" showValue="0" custom="1">
              <x14:cfvo type="percent">
                <xm:f>0</xm:f>
              </x14:cfvo>
              <x14:cfvo type="num">
                <xm:f>0</xm:f>
              </x14:cfvo>
              <x14:cfvo type="num">
                <xm:f>1</xm:f>
              </x14:cfvo>
              <x14:cfIcon iconSet="NoIcons" iconId="0"/>
              <x14:cfIcon iconSet="NoIcons" iconId="0"/>
              <x14:cfIcon iconSet="3Symbols" iconId="0"/>
            </x14:iconSet>
          </x14:cfRule>
          <xm:sqref>K19:K25</xm:sqref>
        </x14:conditionalFormatting>
        <x14:conditionalFormatting xmlns:xm="http://schemas.microsoft.com/office/excel/2006/main">
          <x14:cfRule type="iconSet" priority="99" id="{819A22B8-429E-4226-9ECC-1C5A9BD46D53}">
            <x14:iconSet iconSet="3Symbols" showValue="0" custom="1">
              <x14:cfvo type="percent">
                <xm:f>0</xm:f>
              </x14:cfvo>
              <x14:cfvo type="num">
                <xm:f>0</xm:f>
              </x14:cfvo>
              <x14:cfvo type="num">
                <xm:f>1</xm:f>
              </x14:cfvo>
              <x14:cfIcon iconSet="NoIcons" iconId="0"/>
              <x14:cfIcon iconSet="NoIcons" iconId="0"/>
              <x14:cfIcon iconSet="3Symbols" iconId="0"/>
            </x14:iconSet>
          </x14:cfRule>
          <xm:sqref>K28:K30</xm:sqref>
        </x14:conditionalFormatting>
        <x14:conditionalFormatting xmlns:xm="http://schemas.microsoft.com/office/excel/2006/main">
          <x14:cfRule type="iconSet" priority="122" id="{E901DB8A-4AF8-41AE-9A97-27749C78A4C1}">
            <x14:iconSet iconSet="3Symbols" showValue="0" custom="1">
              <x14:cfvo type="percent">
                <xm:f>0</xm:f>
              </x14:cfvo>
              <x14:cfvo type="num">
                <xm:f>0</xm:f>
              </x14:cfvo>
              <x14:cfvo type="num">
                <xm:f>1</xm:f>
              </x14:cfvo>
              <x14:cfIcon iconSet="NoIcons" iconId="0"/>
              <x14:cfIcon iconSet="NoIcons" iconId="0"/>
              <x14:cfIcon iconSet="3Symbols" iconId="0"/>
            </x14:iconSet>
          </x14:cfRule>
          <xm:sqref>K31:K34</xm:sqref>
        </x14:conditionalFormatting>
        <x14:conditionalFormatting xmlns:xm="http://schemas.microsoft.com/office/excel/2006/main">
          <x14:cfRule type="iconSet" priority="14" id="{7AD06A94-78AF-4A2A-B214-1AFE37A41C98}">
            <x14:iconSet iconSet="3Symbols" showValue="0" custom="1">
              <x14:cfvo type="percent">
                <xm:f>0</xm:f>
              </x14:cfvo>
              <x14:cfvo type="num">
                <xm:f>0</xm:f>
              </x14:cfvo>
              <x14:cfvo type="num">
                <xm:f>1</xm:f>
              </x14:cfvo>
              <x14:cfIcon iconSet="NoIcons" iconId="0"/>
              <x14:cfIcon iconSet="NoIcons" iconId="0"/>
              <x14:cfIcon iconSet="3Symbols" iconId="0"/>
            </x14:iconSet>
          </x14:cfRule>
          <xm:sqref>Q12</xm:sqref>
        </x14:conditionalFormatting>
        <x14:conditionalFormatting xmlns:xm="http://schemas.microsoft.com/office/excel/2006/main">
          <x14:cfRule type="iconSet" priority="119" id="{772D31ED-0FBE-4D98-B02B-FC9866D3C3CA}">
            <x14:iconSet iconSet="3Symbols" showValue="0" custom="1">
              <x14:cfvo type="percent">
                <xm:f>0</xm:f>
              </x14:cfvo>
              <x14:cfvo type="num">
                <xm:f>0</xm:f>
              </x14:cfvo>
              <x14:cfvo type="num">
                <xm:f>1</xm:f>
              </x14:cfvo>
              <x14:cfIcon iconSet="NoIcons" iconId="0"/>
              <x14:cfIcon iconSet="NoIcons" iconId="0"/>
              <x14:cfIcon iconSet="3Symbols" iconId="0"/>
            </x14:iconSet>
          </x14:cfRule>
          <xm:sqref>Q13</xm:sqref>
        </x14:conditionalFormatting>
        <x14:conditionalFormatting xmlns:xm="http://schemas.microsoft.com/office/excel/2006/main">
          <x14:cfRule type="iconSet" priority="115" id="{80790549-A20F-49D2-92C2-A44D24DDD1AD}">
            <x14:iconSet iconSet="3Symbols" showValue="0" custom="1">
              <x14:cfvo type="percent">
                <xm:f>0</xm:f>
              </x14:cfvo>
              <x14:cfvo type="num">
                <xm:f>0</xm:f>
              </x14:cfvo>
              <x14:cfvo type="num">
                <xm:f>1</xm:f>
              </x14:cfvo>
              <x14:cfIcon iconSet="NoIcons" iconId="0"/>
              <x14:cfIcon iconSet="NoIcons" iconId="0"/>
              <x14:cfIcon iconSet="3Symbols" iconId="0"/>
            </x14:iconSet>
          </x14:cfRule>
          <xm:sqref>Q14:Q15</xm:sqref>
        </x14:conditionalFormatting>
        <x14:conditionalFormatting xmlns:xm="http://schemas.microsoft.com/office/excel/2006/main">
          <x14:cfRule type="iconSet" priority="127" id="{5C8CE8FD-7EA7-4B54-9988-B936E30F0F90}">
            <x14:iconSet iconSet="3Symbols" showValue="0" custom="1">
              <x14:cfvo type="percent">
                <xm:f>0</xm:f>
              </x14:cfvo>
              <x14:cfvo type="num">
                <xm:f>0</xm:f>
              </x14:cfvo>
              <x14:cfvo type="num">
                <xm:f>1</xm:f>
              </x14:cfvo>
              <x14:cfIcon iconSet="NoIcons" iconId="0"/>
              <x14:cfIcon iconSet="NoIcons" iconId="0"/>
              <x14:cfIcon iconSet="3Symbols" iconId="0"/>
            </x14:iconSet>
          </x14:cfRule>
          <xm:sqref>Q16</xm:sqref>
        </x14:conditionalFormatting>
        <x14:conditionalFormatting xmlns:xm="http://schemas.microsoft.com/office/excel/2006/main">
          <x14:cfRule type="iconSet" priority="11" id="{D55590FE-7F70-45CE-BAF2-169BBB59CBC5}">
            <x14:iconSet iconSet="3Symbols" showValue="0" custom="1">
              <x14:cfvo type="percent">
                <xm:f>0</xm:f>
              </x14:cfvo>
              <x14:cfvo type="num">
                <xm:f>0</xm:f>
              </x14:cfvo>
              <x14:cfvo type="num">
                <xm:f>1</xm:f>
              </x14:cfvo>
              <x14:cfIcon iconSet="NoIcons" iconId="0"/>
              <x14:cfIcon iconSet="NoIcons" iconId="0"/>
              <x14:cfIcon iconSet="3Symbols" iconId="0"/>
            </x14:iconSet>
          </x14:cfRule>
          <xm:sqref>Q19:Q25</xm:sqref>
        </x14:conditionalFormatting>
        <x14:conditionalFormatting xmlns:xm="http://schemas.microsoft.com/office/excel/2006/main">
          <x14:cfRule type="iconSet" priority="100" id="{4C73383C-E93E-4D58-8D93-2333C9928993}">
            <x14:iconSet iconSet="3Symbols" showValue="0" custom="1">
              <x14:cfvo type="percent">
                <xm:f>0</xm:f>
              </x14:cfvo>
              <x14:cfvo type="num">
                <xm:f>0</xm:f>
              </x14:cfvo>
              <x14:cfvo type="num">
                <xm:f>1</xm:f>
              </x14:cfvo>
              <x14:cfIcon iconSet="NoIcons" iconId="0"/>
              <x14:cfIcon iconSet="NoIcons" iconId="0"/>
              <x14:cfIcon iconSet="3Symbols" iconId="0"/>
            </x14:iconSet>
          </x14:cfRule>
          <xm:sqref>Q28:Q30</xm:sqref>
        </x14:conditionalFormatting>
        <x14:conditionalFormatting xmlns:xm="http://schemas.microsoft.com/office/excel/2006/main">
          <x14:cfRule type="iconSet" priority="123" id="{C78710BB-ED81-49F5-8196-486F2DFD07A6}">
            <x14:iconSet iconSet="3Symbols" showValue="0" custom="1">
              <x14:cfvo type="percent">
                <xm:f>0</xm:f>
              </x14:cfvo>
              <x14:cfvo type="num">
                <xm:f>0</xm:f>
              </x14:cfvo>
              <x14:cfvo type="num">
                <xm:f>1</xm:f>
              </x14:cfvo>
              <x14:cfIcon iconSet="NoIcons" iconId="0"/>
              <x14:cfIcon iconSet="NoIcons" iconId="0"/>
              <x14:cfIcon iconSet="3Symbols" iconId="0"/>
            </x14:iconSet>
          </x14:cfRule>
          <xm:sqref>Q31:Q34</xm:sqref>
        </x14:conditionalFormatting>
        <x14:conditionalFormatting xmlns:xm="http://schemas.microsoft.com/office/excel/2006/main">
          <x14:cfRule type="iconSet" priority="6" id="{A021101C-5583-4FC5-9495-231E9EACAED7}">
            <x14:iconSet iconSet="3Symbols" showValue="0" custom="1">
              <x14:cfvo type="percent">
                <xm:f>0</xm:f>
              </x14:cfvo>
              <x14:cfvo type="num">
                <xm:f>0</xm:f>
              </x14:cfvo>
              <x14:cfvo type="num">
                <xm:f>1</xm:f>
              </x14:cfvo>
              <x14:cfIcon iconSet="NoIcons" iconId="0"/>
              <x14:cfIcon iconSet="NoIcons" iconId="0"/>
              <x14:cfIcon iconSet="3Symbols" iconId="0"/>
            </x14:iconSet>
          </x14:cfRule>
          <xm:sqref>W12</xm:sqref>
        </x14:conditionalFormatting>
        <x14:conditionalFormatting xmlns:xm="http://schemas.microsoft.com/office/excel/2006/main">
          <x14:cfRule type="iconSet" priority="120" id="{4C08F70F-AA5C-43D8-8A1A-3DF97F7F44DB}">
            <x14:iconSet iconSet="3Symbols" showValue="0" custom="1">
              <x14:cfvo type="percent">
                <xm:f>0</xm:f>
              </x14:cfvo>
              <x14:cfvo type="num">
                <xm:f>0</xm:f>
              </x14:cfvo>
              <x14:cfvo type="num">
                <xm:f>1</xm:f>
              </x14:cfvo>
              <x14:cfIcon iconSet="NoIcons" iconId="0"/>
              <x14:cfIcon iconSet="NoIcons" iconId="0"/>
              <x14:cfIcon iconSet="3Symbols" iconId="0"/>
            </x14:iconSet>
          </x14:cfRule>
          <xm:sqref>W13</xm:sqref>
        </x14:conditionalFormatting>
        <x14:conditionalFormatting xmlns:xm="http://schemas.microsoft.com/office/excel/2006/main">
          <x14:cfRule type="iconSet" priority="116" id="{7230472E-938A-48AB-AE4C-FBD0F66E4FF2}">
            <x14:iconSet iconSet="3Symbols" showValue="0" custom="1">
              <x14:cfvo type="percent">
                <xm:f>0</xm:f>
              </x14:cfvo>
              <x14:cfvo type="num">
                <xm:f>0</xm:f>
              </x14:cfvo>
              <x14:cfvo type="num">
                <xm:f>1</xm:f>
              </x14:cfvo>
              <x14:cfIcon iconSet="NoIcons" iconId="0"/>
              <x14:cfIcon iconSet="NoIcons" iconId="0"/>
              <x14:cfIcon iconSet="3Symbols" iconId="0"/>
            </x14:iconSet>
          </x14:cfRule>
          <xm:sqref>W14:W15</xm:sqref>
        </x14:conditionalFormatting>
        <x14:conditionalFormatting xmlns:xm="http://schemas.microsoft.com/office/excel/2006/main">
          <x14:cfRule type="iconSet" priority="128" id="{393D28D4-8E40-46D5-9470-9E30FE1947E5}">
            <x14:iconSet iconSet="3Symbols" showValue="0" custom="1">
              <x14:cfvo type="percent">
                <xm:f>0</xm:f>
              </x14:cfvo>
              <x14:cfvo type="num">
                <xm:f>0</xm:f>
              </x14:cfvo>
              <x14:cfvo type="num">
                <xm:f>1</xm:f>
              </x14:cfvo>
              <x14:cfIcon iconSet="NoIcons" iconId="0"/>
              <x14:cfIcon iconSet="NoIcons" iconId="0"/>
              <x14:cfIcon iconSet="3Symbols" iconId="0"/>
            </x14:iconSet>
          </x14:cfRule>
          <xm:sqref>W16</xm:sqref>
        </x14:conditionalFormatting>
        <x14:conditionalFormatting xmlns:xm="http://schemas.microsoft.com/office/excel/2006/main">
          <x14:cfRule type="iconSet" priority="3" id="{59D9F9E0-79AA-4D3C-B0EA-A17E6C1D59C9}">
            <x14:iconSet iconSet="3Symbols" showValue="0" custom="1">
              <x14:cfvo type="percent">
                <xm:f>0</xm:f>
              </x14:cfvo>
              <x14:cfvo type="num">
                <xm:f>0</xm:f>
              </x14:cfvo>
              <x14:cfvo type="num">
                <xm:f>1</xm:f>
              </x14:cfvo>
              <x14:cfIcon iconSet="NoIcons" iconId="0"/>
              <x14:cfIcon iconSet="NoIcons" iconId="0"/>
              <x14:cfIcon iconSet="3Symbols" iconId="0"/>
            </x14:iconSet>
          </x14:cfRule>
          <xm:sqref>W19:W25</xm:sqref>
        </x14:conditionalFormatting>
        <x14:conditionalFormatting xmlns:xm="http://schemas.microsoft.com/office/excel/2006/main">
          <x14:cfRule type="iconSet" priority="101" id="{0EDBF65F-C2C1-4758-8A23-50D7A2B5CCF4}">
            <x14:iconSet iconSet="3Symbols" showValue="0" custom="1">
              <x14:cfvo type="percent">
                <xm:f>0</xm:f>
              </x14:cfvo>
              <x14:cfvo type="num">
                <xm:f>0</xm:f>
              </x14:cfvo>
              <x14:cfvo type="num">
                <xm:f>1</xm:f>
              </x14:cfvo>
              <x14:cfIcon iconSet="NoIcons" iconId="0"/>
              <x14:cfIcon iconSet="NoIcons" iconId="0"/>
              <x14:cfIcon iconSet="3Symbols" iconId="0"/>
            </x14:iconSet>
          </x14:cfRule>
          <xm:sqref>W28:W30</xm:sqref>
        </x14:conditionalFormatting>
        <x14:conditionalFormatting xmlns:xm="http://schemas.microsoft.com/office/excel/2006/main">
          <x14:cfRule type="iconSet" priority="124" id="{3DFE53BC-BABF-43F3-8FAC-656108360662}">
            <x14:iconSet iconSet="3Symbols" showValue="0" custom="1">
              <x14:cfvo type="percent">
                <xm:f>0</xm:f>
              </x14:cfvo>
              <x14:cfvo type="num">
                <xm:f>0</xm:f>
              </x14:cfvo>
              <x14:cfvo type="num">
                <xm:f>1</xm:f>
              </x14:cfvo>
              <x14:cfIcon iconSet="NoIcons" iconId="0"/>
              <x14:cfIcon iconSet="NoIcons" iconId="0"/>
              <x14:cfIcon iconSet="3Symbols" iconId="0"/>
            </x14:iconSet>
          </x14:cfRule>
          <xm:sqref>W31:W34</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CE2F2BC0-81AB-483D-B55A-019AFD5A9E0F}">
          <x14:formula1>
            <xm:f>Alasvetovalikot!$F$2:$F$12</xm:f>
          </x14:formula1>
          <xm:sqref>D20 J20 P20 V20</xm:sqref>
        </x14:dataValidation>
        <x14:dataValidation type="list" allowBlank="1" showInputMessage="1" showErrorMessage="1" xr:uid="{A7567B48-B5AF-4FBB-B7C1-1886ED659976}">
          <x14:formula1>
            <xm:f>Alasvetovalikot!$J$23:$J$29</xm:f>
          </x14:formula1>
          <xm:sqref>D24 J24 P24 V24</xm:sqref>
        </x14:dataValidation>
        <x14:dataValidation type="list" allowBlank="1" showInputMessage="1" showErrorMessage="1" xr:uid="{051114D7-B43C-4261-92F2-390BF328A76D}">
          <x14:formula1>
            <xm:f>Alasvetovalikot!$B$34:$B$40</xm:f>
          </x14:formula1>
          <xm:sqref>D29 J29 P29 V29</xm:sqref>
        </x14:dataValidation>
        <x14:dataValidation type="list" allowBlank="1" showInputMessage="1" showErrorMessage="1" xr:uid="{4D8CE7A7-FB03-41C8-815C-C1771105B518}">
          <x14:formula1>
            <xm:f>Alasvetovalikot!$H$23:$H$28</xm:f>
          </x14:formula1>
          <xm:sqref>D22 J22 P22 V22</xm:sqref>
        </x14:dataValidation>
        <x14:dataValidation type="list" allowBlank="1" showInputMessage="1" showErrorMessage="1" xr:uid="{2FC94963-9818-4F43-8AF4-7B02442298AE}">
          <x14:formula1>
            <xm:f>Alasvetovalikot!$D$69:$D$75</xm:f>
          </x14:formula1>
          <xm:sqref>D15 J15 P15 V15</xm:sqref>
        </x14:dataValidation>
        <x14:dataValidation type="list" allowBlank="1" showInputMessage="1" showErrorMessage="1" xr:uid="{CE197492-6E67-4351-9C32-C6013E9C8ABC}">
          <x14:formula1>
            <xm:f>Alasvetovalikot!$D$34:$D$65</xm:f>
          </x14:formula1>
          <xm:sqref>D14 J14 P14 V14</xm:sqref>
        </x14:dataValidation>
        <x14:dataValidation type="list" allowBlank="1" showInputMessage="1" showErrorMessage="1" xr:uid="{1B4D5301-F6E7-4145-80A2-59D79E943E33}">
          <x14:formula1>
            <xm:f>Alasvetovalikot!$M$2:$M$8</xm:f>
          </x14:formula1>
          <xm:sqref>D25 J25 P25 V25</xm:sqref>
        </x14:dataValidation>
        <x14:dataValidation type="list" allowBlank="1" showInputMessage="1" showErrorMessage="1" xr:uid="{4549ED3D-F8A1-4202-B18D-293EACDB9F69}">
          <x14:formula1>
            <xm:f>Alasvetovalikot!$J$2:$J$13</xm:f>
          </x14:formula1>
          <xm:sqref>D23 J23 P23 V23</xm:sqref>
        </x14:dataValidation>
        <x14:dataValidation type="list" allowBlank="1" showInputMessage="1" showErrorMessage="1" xr:uid="{86F2DBFD-ED5D-4138-978B-822EA055DE5C}">
          <x14:formula1>
            <xm:f>Alasvetovalikot!$H$2:$H$13</xm:f>
          </x14:formula1>
          <xm:sqref>D21 J21 P21 V21</xm:sqref>
        </x14:dataValidation>
        <x14:dataValidation type="list" allowBlank="1" showInputMessage="1" showErrorMessage="1" xr:uid="{59074993-0E55-4120-A7D9-4E91CA050DE6}">
          <x14:formula1>
            <xm:f>Alasvetovalikot!$D$2:$D$7</xm:f>
          </x14:formula1>
          <xm:sqref>D19 J19 P19 V19</xm:sqref>
        </x14:dataValidation>
        <x14:dataValidation type="list" allowBlank="1" showInputMessage="1" showErrorMessage="1" xr:uid="{5DD0D306-DFC5-4A04-BAD9-6965D774531A}">
          <x14:formula1>
            <xm:f>Alasvetovalikot!$B$23:$B$28</xm:f>
          </x14:formula1>
          <xm:sqref>D28 J28 P28 V28</xm:sqref>
        </x14:dataValidation>
        <x14:dataValidation type="list" allowBlank="1" showInputMessage="1" showErrorMessage="1" xr:uid="{E7A8C844-A705-4DC8-BED5-B997A43F9982}">
          <x14:formula1>
            <xm:f>Alasvetovalikot!$B$44:$B$47</xm:f>
          </x14:formula1>
          <xm:sqref>D30 J30 P30 V30</xm:sqref>
        </x14:dataValidation>
        <x14:dataValidation type="list" allowBlank="1" showInputMessage="1" showErrorMessage="1" xr:uid="{5878A32C-5FC2-49CF-8AD7-0FF4A8EBBBE8}">
          <x14:formula1>
            <xm:f>Alasvetovalikot!$B$2:$B$15</xm:f>
          </x14:formula1>
          <xm:sqref>D12 J12 P12 V12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4A9E8-1651-48C5-9187-BFDD67ED0099}">
  <sheetPr codeName="Sheet4">
    <tabColor theme="9" tint="0.79998168889431442"/>
  </sheetPr>
  <dimension ref="A1:X54"/>
  <sheetViews>
    <sheetView zoomScaleNormal="100" workbookViewId="0">
      <selection activeCell="B12" sqref="B12"/>
    </sheetView>
  </sheetViews>
  <sheetFormatPr defaultColWidth="9.42578125" defaultRowHeight="12.75" x14ac:dyDescent="0.2"/>
  <cols>
    <col min="1" max="1" width="3.7109375" style="8" customWidth="1"/>
    <col min="2" max="2" width="26" style="8" customWidth="1"/>
    <col min="3" max="3" width="19.42578125" style="8" customWidth="1"/>
    <col min="4" max="4" width="27.42578125" style="8" customWidth="1"/>
    <col min="5" max="5" width="22.42578125" style="8" customWidth="1"/>
    <col min="6" max="6" width="24.42578125" style="8" customWidth="1"/>
    <col min="7" max="7" width="23" style="8" customWidth="1"/>
    <col min="8" max="8" width="5.85546875" style="8" customWidth="1"/>
    <col min="9" max="9" width="28.5703125" style="8" customWidth="1"/>
    <col min="10" max="10" width="21.5703125" style="8" customWidth="1"/>
    <col min="11" max="16384" width="9.42578125" style="8"/>
  </cols>
  <sheetData>
    <row r="1" spans="1:24" s="100" customFormat="1" ht="15" customHeight="1" x14ac:dyDescent="0.2">
      <c r="A1" s="8"/>
      <c r="C1" s="8"/>
      <c r="D1" s="8"/>
      <c r="E1" s="8"/>
      <c r="F1" s="8"/>
      <c r="G1" s="8"/>
      <c r="H1" s="12"/>
      <c r="I1" s="8"/>
      <c r="J1" s="8"/>
      <c r="K1" s="8"/>
      <c r="L1" s="8"/>
      <c r="M1" s="8"/>
      <c r="N1" s="12"/>
      <c r="O1" s="8"/>
      <c r="P1" s="8"/>
      <c r="Q1" s="8"/>
      <c r="R1" s="8"/>
      <c r="S1" s="8"/>
      <c r="T1" s="12"/>
      <c r="U1" s="8"/>
      <c r="V1" s="8"/>
      <c r="W1" s="8"/>
      <c r="X1" s="8"/>
    </row>
    <row r="2" spans="1:24" s="100" customFormat="1" ht="15" customHeight="1" x14ac:dyDescent="0.2">
      <c r="A2" s="8"/>
      <c r="C2" s="8"/>
      <c r="D2" s="8"/>
      <c r="E2" s="8"/>
      <c r="F2" s="8"/>
      <c r="G2" s="132" t="s">
        <v>309</v>
      </c>
      <c r="H2" s="12"/>
      <c r="I2" s="8"/>
      <c r="J2" s="8"/>
      <c r="K2" s="8"/>
      <c r="L2" s="8"/>
      <c r="M2" s="8"/>
      <c r="N2" s="12"/>
      <c r="O2" s="8"/>
      <c r="P2" s="8"/>
      <c r="Q2" s="8"/>
      <c r="R2" s="8"/>
      <c r="S2" s="8"/>
      <c r="T2" s="12"/>
      <c r="U2" s="8"/>
      <c r="V2" s="8"/>
      <c r="W2" s="8"/>
      <c r="X2" s="8"/>
    </row>
    <row r="3" spans="1:24" s="100" customFormat="1" ht="15" customHeight="1" x14ac:dyDescent="0.2">
      <c r="A3" s="8"/>
      <c r="C3" s="8"/>
      <c r="D3" s="8"/>
      <c r="E3" s="8"/>
      <c r="F3" s="8"/>
      <c r="G3" s="133" t="s">
        <v>308</v>
      </c>
      <c r="H3" s="12"/>
      <c r="I3" s="8"/>
      <c r="J3" s="8"/>
      <c r="K3" s="8"/>
      <c r="L3" s="8"/>
      <c r="M3" s="8"/>
      <c r="N3" s="12"/>
      <c r="O3" s="8"/>
      <c r="P3" s="8"/>
      <c r="Q3" s="8"/>
      <c r="R3" s="8"/>
      <c r="S3" s="8"/>
      <c r="T3" s="12"/>
      <c r="U3" s="8"/>
      <c r="V3" s="8"/>
      <c r="W3" s="8"/>
      <c r="X3" s="8"/>
    </row>
    <row r="4" spans="1:24" s="100" customFormat="1" ht="15" customHeight="1" x14ac:dyDescent="0.2">
      <c r="A4" s="8"/>
      <c r="C4" s="8"/>
      <c r="D4" s="8"/>
      <c r="E4" s="8"/>
      <c r="F4" s="8"/>
      <c r="G4" s="8"/>
      <c r="H4" s="12"/>
      <c r="I4" s="8"/>
      <c r="J4" s="8"/>
      <c r="K4" s="8"/>
      <c r="L4" s="8"/>
      <c r="M4" s="8"/>
      <c r="N4" s="12"/>
      <c r="O4" s="8"/>
      <c r="P4" s="8"/>
      <c r="Q4" s="8"/>
      <c r="R4" s="8"/>
      <c r="S4" s="8"/>
      <c r="T4" s="12"/>
      <c r="U4" s="8"/>
      <c r="V4" s="8"/>
      <c r="W4" s="8"/>
      <c r="X4" s="8"/>
    </row>
    <row r="5" spans="1:24" s="100" customFormat="1" ht="15" customHeight="1" x14ac:dyDescent="0.25">
      <c r="A5" s="8"/>
      <c r="B5" s="85" t="s">
        <v>81</v>
      </c>
      <c r="C5" s="85"/>
      <c r="D5" s="85"/>
      <c r="E5" s="8"/>
      <c r="F5" s="8"/>
      <c r="G5" s="8"/>
      <c r="H5" s="12"/>
      <c r="I5" s="8"/>
      <c r="J5" s="8"/>
      <c r="K5" s="8"/>
      <c r="L5" s="8"/>
      <c r="M5" s="8"/>
      <c r="N5" s="12"/>
      <c r="O5" s="8"/>
      <c r="P5" s="8"/>
      <c r="Q5" s="8"/>
      <c r="R5" s="8"/>
      <c r="S5" s="8"/>
      <c r="T5" s="12"/>
      <c r="U5" s="8"/>
      <c r="V5" s="8"/>
      <c r="W5" s="8"/>
      <c r="X5" s="8"/>
    </row>
    <row r="6" spans="1:24" s="100" customFormat="1" ht="15" customHeight="1" thickBot="1" x14ac:dyDescent="0.3">
      <c r="A6" s="8"/>
      <c r="B6" s="85"/>
      <c r="C6" s="85"/>
      <c r="D6" s="85"/>
      <c r="E6" s="8"/>
      <c r="F6" s="8"/>
      <c r="G6" s="8"/>
      <c r="H6" s="12"/>
      <c r="I6" s="8"/>
      <c r="J6" s="8"/>
      <c r="K6" s="8"/>
      <c r="L6" s="8"/>
      <c r="M6" s="8"/>
      <c r="N6" s="12"/>
      <c r="O6" s="8"/>
      <c r="P6" s="8"/>
      <c r="Q6" s="8"/>
      <c r="R6" s="8"/>
      <c r="S6" s="8"/>
      <c r="T6" s="12"/>
      <c r="U6" s="8"/>
      <c r="V6" s="8"/>
      <c r="W6" s="8"/>
      <c r="X6" s="8"/>
    </row>
    <row r="7" spans="1:24" s="100" customFormat="1" ht="30" customHeight="1" thickBot="1" x14ac:dyDescent="0.25">
      <c r="A7" s="8"/>
      <c r="B7" s="279" t="s">
        <v>307</v>
      </c>
      <c r="C7" s="280"/>
      <c r="D7" s="280"/>
      <c r="E7" s="280"/>
      <c r="F7" s="280"/>
      <c r="G7" s="281"/>
      <c r="H7" s="12"/>
      <c r="I7" s="8"/>
      <c r="J7" s="8"/>
      <c r="K7" s="8"/>
      <c r="L7" s="8"/>
      <c r="M7" s="8"/>
      <c r="N7" s="12"/>
      <c r="O7" s="8"/>
      <c r="P7" s="8"/>
      <c r="Q7" s="8"/>
      <c r="R7" s="8"/>
      <c r="S7" s="8"/>
      <c r="T7" s="12"/>
      <c r="U7" s="8"/>
      <c r="V7" s="8"/>
      <c r="W7" s="8"/>
      <c r="X7" s="8"/>
    </row>
    <row r="8" spans="1:24" ht="18" customHeight="1" thickBot="1" x14ac:dyDescent="0.25">
      <c r="B8" s="92"/>
      <c r="D8" s="15"/>
      <c r="E8" s="15"/>
      <c r="F8" s="15"/>
      <c r="G8" s="16"/>
    </row>
    <row r="9" spans="1:24" ht="56.1" customHeight="1" thickBot="1" x14ac:dyDescent="0.25">
      <c r="B9" s="282" t="s">
        <v>82</v>
      </c>
      <c r="C9" s="283"/>
      <c r="D9" s="283"/>
      <c r="E9" s="283"/>
      <c r="F9" s="283"/>
      <c r="G9" s="284"/>
      <c r="I9" s="282" t="s">
        <v>83</v>
      </c>
      <c r="J9" s="284"/>
      <c r="K9" s="12"/>
    </row>
    <row r="10" spans="1:24" ht="13.5" thickBot="1" x14ac:dyDescent="0.25">
      <c r="B10" s="63"/>
      <c r="C10" s="63"/>
      <c r="D10" s="63"/>
    </row>
    <row r="11" spans="1:24" s="70" customFormat="1" ht="54" customHeight="1" x14ac:dyDescent="0.25">
      <c r="B11" s="80" t="s">
        <v>84</v>
      </c>
      <c r="C11" s="81" t="s">
        <v>85</v>
      </c>
      <c r="D11" s="81" t="s">
        <v>86</v>
      </c>
      <c r="E11" s="81" t="s">
        <v>87</v>
      </c>
      <c r="F11" s="82" t="s">
        <v>314</v>
      </c>
      <c r="G11" s="83" t="s">
        <v>88</v>
      </c>
      <c r="I11" s="80" t="s">
        <v>84</v>
      </c>
      <c r="J11" s="83" t="s">
        <v>89</v>
      </c>
    </row>
    <row r="12" spans="1:24" x14ac:dyDescent="0.2">
      <c r="B12" s="71"/>
      <c r="C12" s="45"/>
      <c r="D12" s="45"/>
      <c r="E12" s="45"/>
      <c r="F12" s="78"/>
      <c r="G12" s="46"/>
      <c r="I12" s="75"/>
      <c r="J12" s="20"/>
    </row>
    <row r="13" spans="1:24" x14ac:dyDescent="0.2">
      <c r="B13" s="71"/>
      <c r="C13" s="45"/>
      <c r="D13" s="45"/>
      <c r="E13" s="45"/>
      <c r="F13" s="78"/>
      <c r="G13" s="46"/>
      <c r="I13" s="75"/>
      <c r="J13" s="20"/>
    </row>
    <row r="14" spans="1:24" x14ac:dyDescent="0.2">
      <c r="B14" s="71"/>
      <c r="C14" s="45"/>
      <c r="D14" s="45"/>
      <c r="E14" s="45"/>
      <c r="F14" s="78"/>
      <c r="G14" s="46"/>
      <c r="I14" s="75"/>
      <c r="J14" s="20"/>
    </row>
    <row r="15" spans="1:24" x14ac:dyDescent="0.2">
      <c r="B15" s="71"/>
      <c r="C15" s="45"/>
      <c r="D15" s="45"/>
      <c r="E15" s="45"/>
      <c r="F15" s="78"/>
      <c r="G15" s="46"/>
      <c r="I15" s="75"/>
      <c r="J15" s="20"/>
    </row>
    <row r="16" spans="1:24" x14ac:dyDescent="0.2">
      <c r="B16" s="71"/>
      <c r="C16" s="45"/>
      <c r="D16" s="45"/>
      <c r="E16" s="45"/>
      <c r="F16" s="78"/>
      <c r="G16" s="46"/>
      <c r="I16" s="75"/>
      <c r="J16" s="20"/>
    </row>
    <row r="17" spans="2:10" x14ac:dyDescent="0.2">
      <c r="B17" s="71"/>
      <c r="C17" s="45"/>
      <c r="D17" s="45"/>
      <c r="E17" s="45"/>
      <c r="F17" s="78"/>
      <c r="G17" s="46"/>
      <c r="I17" s="75"/>
      <c r="J17" s="20"/>
    </row>
    <row r="18" spans="2:10" x14ac:dyDescent="0.2">
      <c r="B18" s="71"/>
      <c r="C18" s="45"/>
      <c r="D18" s="45"/>
      <c r="E18" s="45"/>
      <c r="F18" s="78"/>
      <c r="G18" s="46"/>
      <c r="I18" s="75"/>
      <c r="J18" s="20"/>
    </row>
    <row r="19" spans="2:10" x14ac:dyDescent="0.2">
      <c r="B19" s="71"/>
      <c r="C19" s="45"/>
      <c r="D19" s="45"/>
      <c r="E19" s="45"/>
      <c r="F19" s="78"/>
      <c r="G19" s="46"/>
      <c r="I19" s="75"/>
      <c r="J19" s="20"/>
    </row>
    <row r="20" spans="2:10" x14ac:dyDescent="0.2">
      <c r="B20" s="71"/>
      <c r="C20" s="45"/>
      <c r="D20" s="45"/>
      <c r="E20" s="45"/>
      <c r="F20" s="78"/>
      <c r="G20" s="46"/>
      <c r="I20" s="75"/>
      <c r="J20" s="20"/>
    </row>
    <row r="21" spans="2:10" x14ac:dyDescent="0.2">
      <c r="B21" s="71"/>
      <c r="C21" s="45"/>
      <c r="D21" s="45"/>
      <c r="E21" s="45"/>
      <c r="F21" s="78"/>
      <c r="G21" s="46"/>
      <c r="I21" s="75"/>
      <c r="J21" s="20"/>
    </row>
    <row r="22" spans="2:10" x14ac:dyDescent="0.2">
      <c r="B22" s="71"/>
      <c r="C22" s="45"/>
      <c r="D22" s="45"/>
      <c r="E22" s="45"/>
      <c r="F22" s="78"/>
      <c r="G22" s="46"/>
      <c r="I22" s="75"/>
      <c r="J22" s="20"/>
    </row>
    <row r="23" spans="2:10" x14ac:dyDescent="0.2">
      <c r="B23" s="71"/>
      <c r="C23" s="45"/>
      <c r="D23" s="45"/>
      <c r="E23" s="45"/>
      <c r="F23" s="78"/>
      <c r="G23" s="46"/>
      <c r="I23" s="75"/>
      <c r="J23" s="20"/>
    </row>
    <row r="24" spans="2:10" x14ac:dyDescent="0.2">
      <c r="B24" s="71"/>
      <c r="C24" s="45"/>
      <c r="D24" s="45"/>
      <c r="E24" s="45"/>
      <c r="F24" s="78"/>
      <c r="G24" s="46"/>
      <c r="I24" s="75"/>
      <c r="J24" s="20"/>
    </row>
    <row r="25" spans="2:10" x14ac:dyDescent="0.2">
      <c r="B25" s="71"/>
      <c r="C25" s="45"/>
      <c r="D25" s="45"/>
      <c r="E25" s="45"/>
      <c r="F25" s="78"/>
      <c r="G25" s="46"/>
      <c r="I25" s="75"/>
      <c r="J25" s="20"/>
    </row>
    <row r="26" spans="2:10" x14ac:dyDescent="0.2">
      <c r="B26" s="71"/>
      <c r="C26" s="45"/>
      <c r="D26" s="45"/>
      <c r="E26" s="45"/>
      <c r="F26" s="78"/>
      <c r="G26" s="46"/>
      <c r="I26" s="75"/>
      <c r="J26" s="20"/>
    </row>
    <row r="27" spans="2:10" x14ac:dyDescent="0.2">
      <c r="B27" s="71"/>
      <c r="C27" s="45"/>
      <c r="D27" s="45"/>
      <c r="E27" s="45"/>
      <c r="F27" s="78"/>
      <c r="G27" s="46"/>
      <c r="I27" s="75"/>
      <c r="J27" s="20"/>
    </row>
    <row r="28" spans="2:10" x14ac:dyDescent="0.2">
      <c r="B28" s="71"/>
      <c r="C28" s="45"/>
      <c r="D28" s="45"/>
      <c r="E28" s="45"/>
      <c r="F28" s="78"/>
      <c r="G28" s="46"/>
      <c r="I28" s="75"/>
      <c r="J28" s="20"/>
    </row>
    <row r="29" spans="2:10" x14ac:dyDescent="0.2">
      <c r="B29" s="71"/>
      <c r="C29" s="45"/>
      <c r="D29" s="45"/>
      <c r="E29" s="45"/>
      <c r="F29" s="78"/>
      <c r="G29" s="46"/>
      <c r="I29" s="75"/>
      <c r="J29" s="20"/>
    </row>
    <row r="30" spans="2:10" x14ac:dyDescent="0.2">
      <c r="B30" s="71"/>
      <c r="C30" s="45"/>
      <c r="D30" s="45"/>
      <c r="E30" s="45"/>
      <c r="F30" s="78"/>
      <c r="G30" s="46"/>
      <c r="I30" s="75"/>
      <c r="J30" s="20"/>
    </row>
    <row r="31" spans="2:10" x14ac:dyDescent="0.2">
      <c r="B31" s="71"/>
      <c r="C31" s="45"/>
      <c r="D31" s="45"/>
      <c r="E31" s="45"/>
      <c r="F31" s="78"/>
      <c r="G31" s="46"/>
      <c r="I31" s="75"/>
      <c r="J31" s="20"/>
    </row>
    <row r="32" spans="2:10" x14ac:dyDescent="0.2">
      <c r="B32" s="71"/>
      <c r="C32" s="45"/>
      <c r="D32" s="45"/>
      <c r="E32" s="45"/>
      <c r="F32" s="78"/>
      <c r="G32" s="46"/>
      <c r="I32" s="75"/>
      <c r="J32" s="20"/>
    </row>
    <row r="33" spans="2:10" x14ac:dyDescent="0.2">
      <c r="B33" s="71"/>
      <c r="C33" s="45"/>
      <c r="D33" s="45"/>
      <c r="E33" s="45"/>
      <c r="F33" s="78"/>
      <c r="G33" s="46"/>
      <c r="I33" s="75"/>
      <c r="J33" s="20"/>
    </row>
    <row r="34" spans="2:10" x14ac:dyDescent="0.2">
      <c r="B34" s="71"/>
      <c r="C34" s="45"/>
      <c r="D34" s="45"/>
      <c r="E34" s="45"/>
      <c r="F34" s="78"/>
      <c r="G34" s="46"/>
      <c r="I34" s="75"/>
      <c r="J34" s="20"/>
    </row>
    <row r="35" spans="2:10" x14ac:dyDescent="0.2">
      <c r="B35" s="71"/>
      <c r="C35" s="45"/>
      <c r="D35" s="45"/>
      <c r="E35" s="45"/>
      <c r="F35" s="78"/>
      <c r="G35" s="46"/>
      <c r="I35" s="75"/>
      <c r="J35" s="20"/>
    </row>
    <row r="36" spans="2:10" x14ac:dyDescent="0.2">
      <c r="B36" s="71"/>
      <c r="C36" s="45"/>
      <c r="D36" s="45"/>
      <c r="E36" s="45"/>
      <c r="F36" s="78"/>
      <c r="G36" s="46"/>
      <c r="I36" s="75"/>
      <c r="J36" s="20"/>
    </row>
    <row r="37" spans="2:10" x14ac:dyDescent="0.2">
      <c r="B37" s="71"/>
      <c r="C37" s="45"/>
      <c r="D37" s="45"/>
      <c r="E37" s="45"/>
      <c r="F37" s="78"/>
      <c r="G37" s="46"/>
      <c r="I37" s="75"/>
      <c r="J37" s="20"/>
    </row>
    <row r="38" spans="2:10" x14ac:dyDescent="0.2">
      <c r="B38" s="71"/>
      <c r="C38" s="45"/>
      <c r="D38" s="45"/>
      <c r="E38" s="45"/>
      <c r="F38" s="78"/>
      <c r="G38" s="46"/>
      <c r="I38" s="75"/>
      <c r="J38" s="20"/>
    </row>
    <row r="39" spans="2:10" x14ac:dyDescent="0.2">
      <c r="B39" s="71"/>
      <c r="C39" s="45"/>
      <c r="D39" s="45"/>
      <c r="E39" s="45"/>
      <c r="F39" s="78"/>
      <c r="G39" s="46"/>
      <c r="I39" s="75"/>
      <c r="J39" s="20"/>
    </row>
    <row r="40" spans="2:10" x14ac:dyDescent="0.2">
      <c r="B40" s="71"/>
      <c r="C40" s="45"/>
      <c r="D40" s="45"/>
      <c r="E40" s="45"/>
      <c r="F40" s="78"/>
      <c r="G40" s="46"/>
      <c r="I40" s="75"/>
      <c r="J40" s="20"/>
    </row>
    <row r="41" spans="2:10" x14ac:dyDescent="0.2">
      <c r="B41" s="71"/>
      <c r="C41" s="45"/>
      <c r="D41" s="45"/>
      <c r="E41" s="45"/>
      <c r="F41" s="78"/>
      <c r="G41" s="46"/>
      <c r="I41" s="75"/>
      <c r="J41" s="20"/>
    </row>
    <row r="42" spans="2:10" x14ac:dyDescent="0.2">
      <c r="B42" s="71"/>
      <c r="C42" s="45"/>
      <c r="D42" s="45"/>
      <c r="E42" s="45"/>
      <c r="F42" s="78"/>
      <c r="G42" s="46"/>
      <c r="I42" s="75"/>
      <c r="J42" s="20"/>
    </row>
    <row r="43" spans="2:10" x14ac:dyDescent="0.2">
      <c r="B43" s="71"/>
      <c r="C43" s="45"/>
      <c r="D43" s="45"/>
      <c r="E43" s="45"/>
      <c r="F43" s="78"/>
      <c r="G43" s="46"/>
      <c r="I43" s="75"/>
      <c r="J43" s="20"/>
    </row>
    <row r="44" spans="2:10" x14ac:dyDescent="0.2">
      <c r="B44" s="71"/>
      <c r="C44" s="45"/>
      <c r="D44" s="45"/>
      <c r="E44" s="45"/>
      <c r="F44" s="78"/>
      <c r="G44" s="46"/>
      <c r="I44" s="75"/>
      <c r="J44" s="20"/>
    </row>
    <row r="45" spans="2:10" x14ac:dyDescent="0.2">
      <c r="B45" s="71"/>
      <c r="C45" s="45"/>
      <c r="D45" s="45"/>
      <c r="E45" s="45"/>
      <c r="F45" s="78"/>
      <c r="G45" s="46"/>
      <c r="I45" s="75"/>
      <c r="J45" s="20"/>
    </row>
    <row r="46" spans="2:10" ht="13.5" thickBot="1" x14ac:dyDescent="0.25">
      <c r="B46" s="72"/>
      <c r="C46" s="73"/>
      <c r="D46" s="73"/>
      <c r="E46" s="73"/>
      <c r="F46" s="79"/>
      <c r="G46" s="74"/>
      <c r="I46" s="76"/>
      <c r="J46" s="77"/>
    </row>
    <row r="49" spans="2:13" x14ac:dyDescent="0.2">
      <c r="D49" s="10"/>
    </row>
    <row r="50" spans="2:13" x14ac:dyDescent="0.2">
      <c r="D50" s="10"/>
    </row>
    <row r="51" spans="2:13" x14ac:dyDescent="0.2">
      <c r="D51" s="10"/>
    </row>
    <row r="52" spans="2:13" ht="72.75" customHeight="1" x14ac:dyDescent="0.2">
      <c r="B52" s="222" t="s">
        <v>3</v>
      </c>
      <c r="C52" s="222"/>
      <c r="D52" s="222"/>
      <c r="E52" s="222"/>
    </row>
    <row r="54" spans="2:13" ht="16.350000000000001" customHeight="1" x14ac:dyDescent="0.2">
      <c r="B54" s="285"/>
      <c r="C54" s="285"/>
      <c r="D54" s="285"/>
      <c r="E54" s="285"/>
      <c r="F54" s="285"/>
      <c r="G54" s="285"/>
      <c r="M54" s="12"/>
    </row>
  </sheetData>
  <sheetProtection algorithmName="SHA-512" hashValue="FIBzteBUliFFsvy5H/CeUsMq+HqxztGBLxMD7034ph6QSulaBOme61VjXBTbq7Pjlo68K2jozbj3Yvh6Q7sguw==" saltValue="qR53B95lAa+nwtFpp6Fy1Q==" spinCount="100000" sheet="1" objects="1" scenarios="1" selectLockedCells="1"/>
  <mergeCells count="5">
    <mergeCell ref="B7:G7"/>
    <mergeCell ref="B9:G9"/>
    <mergeCell ref="I9:J9"/>
    <mergeCell ref="B54:G54"/>
    <mergeCell ref="B52:E5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D776A-B058-4E76-9CAB-F5C948586063}">
  <sheetPr codeName="Sheet16">
    <tabColor theme="9" tint="0.79998168889431442"/>
  </sheetPr>
  <dimension ref="A1:AL76"/>
  <sheetViews>
    <sheetView zoomScaleNormal="100" workbookViewId="0">
      <selection activeCell="C16" sqref="C16"/>
    </sheetView>
  </sheetViews>
  <sheetFormatPr defaultColWidth="9.140625" defaultRowHeight="14.25" x14ac:dyDescent="0.2"/>
  <cols>
    <col min="1" max="1" width="3.7109375" style="100" customWidth="1"/>
    <col min="2" max="2" width="33.5703125" style="100" customWidth="1"/>
    <col min="3" max="3" width="13.5703125" style="100" customWidth="1"/>
    <col min="4" max="4" width="5.5703125" style="100" customWidth="1"/>
    <col min="5" max="5" width="3.7109375" style="100" customWidth="1"/>
    <col min="6" max="6" width="33.5703125" style="100" customWidth="1"/>
    <col min="7" max="7" width="13.5703125" style="100" customWidth="1"/>
    <col min="8" max="8" width="5.5703125" style="100" customWidth="1"/>
    <col min="9" max="9" width="3.7109375" style="100" customWidth="1"/>
    <col min="10" max="10" width="33.5703125" style="100" customWidth="1"/>
    <col min="11" max="11" width="13.5703125" style="100" customWidth="1"/>
    <col min="12" max="12" width="5.5703125" style="100" customWidth="1"/>
    <col min="13" max="13" width="3.7109375" style="100" customWidth="1"/>
    <col min="14" max="14" width="33.5703125" style="100" customWidth="1"/>
    <col min="15" max="15" width="13.5703125" style="100" customWidth="1"/>
    <col min="16" max="16" width="12.42578125" style="100" customWidth="1"/>
    <col min="17" max="17" width="13" style="100" customWidth="1"/>
    <col min="18" max="18" width="10.28515625" style="100" customWidth="1"/>
    <col min="19" max="19" width="33.5703125" style="100" customWidth="1"/>
    <col min="20" max="20" width="13.5703125" style="100" customWidth="1"/>
    <col min="21" max="21" width="17.42578125" style="100" customWidth="1"/>
    <col min="22" max="22" width="3.42578125" style="100" customWidth="1"/>
    <col min="23" max="23" width="35.42578125" style="100" customWidth="1"/>
    <col min="24" max="24" width="11.85546875" style="100" customWidth="1"/>
    <col min="25" max="25" width="12.42578125" style="100" customWidth="1"/>
    <col min="26" max="26" width="13" style="100" customWidth="1"/>
    <col min="27" max="27" width="12.42578125" style="100" customWidth="1"/>
    <col min="28" max="28" width="33.5703125" style="100" customWidth="1"/>
    <col min="29" max="29" width="13.5703125" style="100" customWidth="1"/>
    <col min="30" max="30" width="17.42578125" style="100" customWidth="1"/>
    <col min="31" max="31" width="3.42578125" style="100" customWidth="1"/>
    <col min="32" max="32" width="35.42578125" style="100" customWidth="1"/>
    <col min="33" max="33" width="11.85546875" style="100" customWidth="1"/>
    <col min="34" max="34" width="12.42578125" style="100" customWidth="1"/>
    <col min="35" max="35" width="13" style="100" customWidth="1"/>
    <col min="36" max="36" width="35.42578125" style="100" customWidth="1"/>
    <col min="37" max="37" width="11.85546875" style="100" customWidth="1"/>
    <col min="38" max="38" width="12.42578125" style="100" customWidth="1"/>
    <col min="39" max="39" width="13" style="100" customWidth="1"/>
    <col min="40" max="40" width="43" style="100" customWidth="1"/>
    <col min="41" max="41" width="7.5703125" style="100" customWidth="1"/>
    <col min="42" max="16384" width="9.140625" style="100"/>
  </cols>
  <sheetData>
    <row r="1" spans="1:36" ht="15" customHeight="1" x14ac:dyDescent="0.2">
      <c r="A1" s="8"/>
      <c r="C1" s="8"/>
      <c r="D1" s="8"/>
      <c r="E1" s="8"/>
      <c r="F1" s="8"/>
      <c r="G1" s="8"/>
      <c r="H1" s="8"/>
      <c r="I1" s="8"/>
      <c r="J1" s="8"/>
      <c r="K1" s="8"/>
      <c r="L1" s="8"/>
      <c r="M1" s="8"/>
      <c r="N1" s="8"/>
      <c r="O1" s="8"/>
      <c r="P1" s="8"/>
      <c r="Q1" s="12"/>
      <c r="R1" s="8"/>
      <c r="S1" s="8"/>
      <c r="T1" s="8"/>
      <c r="U1" s="8"/>
    </row>
    <row r="2" spans="1:36" ht="15" customHeight="1" x14ac:dyDescent="0.2">
      <c r="A2" s="8"/>
      <c r="C2" s="8"/>
      <c r="D2" s="8"/>
      <c r="E2" s="8"/>
      <c r="F2" s="8"/>
      <c r="G2" s="132" t="s">
        <v>309</v>
      </c>
      <c r="H2" s="8"/>
      <c r="I2" s="8"/>
      <c r="J2" s="8"/>
      <c r="K2" s="8"/>
      <c r="L2" s="8"/>
      <c r="M2" s="8"/>
      <c r="N2" s="8"/>
      <c r="O2" s="8"/>
      <c r="P2" s="8"/>
      <c r="Q2" s="12"/>
      <c r="R2" s="8"/>
      <c r="S2" s="8"/>
      <c r="T2" s="8"/>
      <c r="U2" s="8"/>
    </row>
    <row r="3" spans="1:36" ht="15" customHeight="1" x14ac:dyDescent="0.2">
      <c r="A3" s="8"/>
      <c r="C3" s="8"/>
      <c r="D3" s="8"/>
      <c r="E3" s="8"/>
      <c r="F3" s="8"/>
      <c r="G3" s="133" t="s">
        <v>308</v>
      </c>
      <c r="H3" s="8"/>
      <c r="I3" s="8"/>
      <c r="J3" s="8"/>
      <c r="K3" s="8"/>
      <c r="L3" s="8"/>
      <c r="M3" s="8"/>
      <c r="N3" s="8"/>
      <c r="O3" s="8"/>
      <c r="P3" s="8"/>
      <c r="Q3" s="12"/>
      <c r="R3" s="8"/>
      <c r="S3" s="8"/>
      <c r="T3" s="8"/>
      <c r="U3" s="8"/>
    </row>
    <row r="4" spans="1:36" ht="15" customHeight="1" x14ac:dyDescent="0.2">
      <c r="A4" s="8"/>
      <c r="C4" s="8"/>
      <c r="D4" s="8"/>
      <c r="E4" s="8"/>
      <c r="F4" s="8"/>
      <c r="G4" s="8"/>
      <c r="H4" s="8"/>
      <c r="I4" s="8"/>
      <c r="J4" s="8"/>
      <c r="K4" s="8"/>
      <c r="L4" s="8"/>
      <c r="M4" s="8"/>
      <c r="N4" s="8"/>
      <c r="O4" s="8"/>
      <c r="P4" s="8"/>
      <c r="Q4" s="12"/>
      <c r="R4" s="8"/>
      <c r="S4" s="8"/>
      <c r="T4" s="8"/>
      <c r="U4" s="8"/>
    </row>
    <row r="5" spans="1:36" ht="15" customHeight="1" x14ac:dyDescent="0.25">
      <c r="A5" s="8"/>
      <c r="B5" s="85" t="s">
        <v>90</v>
      </c>
      <c r="C5" s="98"/>
      <c r="D5" s="8"/>
      <c r="E5" s="8"/>
      <c r="F5" s="8"/>
      <c r="G5" s="8"/>
      <c r="H5" s="8"/>
      <c r="I5" s="8"/>
      <c r="J5" s="8"/>
      <c r="K5" s="8"/>
      <c r="L5" s="8"/>
      <c r="M5" s="8"/>
      <c r="N5" s="8"/>
      <c r="O5" s="8"/>
      <c r="P5" s="8"/>
      <c r="Q5" s="12"/>
      <c r="R5" s="8"/>
      <c r="S5" s="8"/>
      <c r="T5" s="8"/>
      <c r="U5" s="8"/>
    </row>
    <row r="6" spans="1:36" ht="15" customHeight="1" thickBot="1" x14ac:dyDescent="0.25">
      <c r="A6" s="8"/>
      <c r="B6" s="98"/>
      <c r="C6" s="98"/>
      <c r="D6" s="8"/>
      <c r="E6" s="8"/>
      <c r="F6" s="8"/>
      <c r="G6" s="8"/>
      <c r="H6" s="8"/>
      <c r="I6" s="8"/>
      <c r="J6" s="8"/>
      <c r="K6" s="8"/>
      <c r="L6" s="8"/>
      <c r="M6" s="8"/>
      <c r="N6" s="8"/>
      <c r="O6" s="8"/>
      <c r="P6" s="8"/>
      <c r="Q6" s="12"/>
      <c r="R6" s="8"/>
      <c r="S6" s="8"/>
      <c r="T6" s="8"/>
      <c r="U6" s="8"/>
    </row>
    <row r="7" spans="1:36" ht="33" customHeight="1" thickBot="1" x14ac:dyDescent="0.25">
      <c r="A7" s="8"/>
      <c r="B7" s="279" t="s">
        <v>91</v>
      </c>
      <c r="C7" s="280"/>
      <c r="D7" s="280"/>
      <c r="E7" s="280"/>
      <c r="F7" s="280"/>
      <c r="G7" s="281"/>
      <c r="H7" s="8"/>
      <c r="I7" s="8"/>
      <c r="J7" s="8"/>
      <c r="K7" s="8"/>
      <c r="L7" s="8"/>
      <c r="M7" s="8"/>
      <c r="N7" s="8"/>
      <c r="O7" s="8"/>
      <c r="P7" s="8"/>
      <c r="Q7" s="12"/>
      <c r="R7" s="12"/>
      <c r="S7" s="12"/>
      <c r="T7" s="12"/>
      <c r="U7" s="12"/>
      <c r="V7" s="12"/>
      <c r="W7" s="12"/>
      <c r="X7" s="8"/>
      <c r="Y7" s="8"/>
      <c r="AG7" s="8"/>
      <c r="AH7" s="8"/>
      <c r="AI7" s="8"/>
      <c r="AJ7" s="8"/>
    </row>
    <row r="8" spans="1:36" ht="15" customHeight="1" thickBot="1" x14ac:dyDescent="0.25">
      <c r="A8" s="8"/>
      <c r="B8" s="98"/>
      <c r="C8" s="98"/>
      <c r="D8" s="8"/>
      <c r="E8" s="8"/>
      <c r="F8" s="8"/>
      <c r="G8" s="8"/>
      <c r="H8" s="8"/>
      <c r="I8" s="8"/>
      <c r="J8" s="8"/>
      <c r="K8" s="8"/>
      <c r="L8" s="8"/>
      <c r="M8" s="8"/>
      <c r="N8" s="8"/>
      <c r="O8" s="8"/>
      <c r="P8" s="8"/>
      <c r="Q8" s="12"/>
      <c r="R8" s="12"/>
      <c r="S8" s="12"/>
      <c r="T8" s="12"/>
      <c r="U8" s="12"/>
      <c r="V8" s="12"/>
      <c r="W8" s="12"/>
      <c r="X8" s="8"/>
      <c r="Y8" s="8"/>
      <c r="AG8" s="8"/>
      <c r="AH8" s="8"/>
      <c r="AI8" s="8"/>
      <c r="AJ8" s="8"/>
    </row>
    <row r="9" spans="1:36" ht="29.25" customHeight="1" thickBot="1" x14ac:dyDescent="0.25">
      <c r="A9" s="8"/>
      <c r="B9" s="244" t="s">
        <v>92</v>
      </c>
      <c r="C9" s="246"/>
      <c r="D9" s="8"/>
      <c r="E9" s="8"/>
      <c r="F9" s="244" t="s">
        <v>68</v>
      </c>
      <c r="G9" s="246"/>
      <c r="H9" s="8"/>
      <c r="I9" s="8"/>
      <c r="J9" s="244" t="s">
        <v>69</v>
      </c>
      <c r="K9" s="246"/>
      <c r="L9" s="8"/>
      <c r="M9" s="8"/>
      <c r="N9" s="244" t="s">
        <v>70</v>
      </c>
      <c r="O9" s="246"/>
      <c r="R9" s="12"/>
      <c r="S9" s="12"/>
      <c r="T9" s="12"/>
      <c r="U9" s="12"/>
      <c r="V9" s="12"/>
      <c r="W9" s="12"/>
      <c r="X9" s="8"/>
      <c r="Y9" s="8"/>
      <c r="Z9" s="8"/>
      <c r="AJ9" s="8"/>
    </row>
    <row r="10" spans="1:36" ht="15" thickBot="1" x14ac:dyDescent="0.25">
      <c r="A10" s="8"/>
      <c r="B10" s="8"/>
      <c r="C10" s="8"/>
      <c r="D10" s="8"/>
      <c r="E10" s="8"/>
      <c r="F10" s="8"/>
      <c r="G10" s="8"/>
      <c r="H10" s="8"/>
      <c r="I10" s="8"/>
      <c r="J10" s="8"/>
      <c r="K10" s="8"/>
      <c r="L10" s="8"/>
      <c r="M10" s="8"/>
      <c r="N10" s="8"/>
      <c r="O10" s="8"/>
      <c r="R10" s="12"/>
      <c r="S10" s="12"/>
      <c r="T10" s="12"/>
      <c r="U10" s="12"/>
      <c r="V10" s="12"/>
      <c r="W10" s="12"/>
      <c r="X10" s="8"/>
      <c r="Y10" s="8"/>
      <c r="Z10" s="8"/>
      <c r="AJ10" s="8"/>
    </row>
    <row r="11" spans="1:36" ht="42" customHeight="1" thickBot="1" x14ac:dyDescent="0.25">
      <c r="A11" s="8"/>
      <c r="B11" s="286" t="str">
        <f>IF('Lähtötiedot, monta käyttötarkoi'!D12&lt;&gt;"Valitse",'Lähtötiedot, monta käyttötarkoi'!D12,"")</f>
        <v/>
      </c>
      <c r="C11" s="287"/>
      <c r="D11" s="8"/>
      <c r="E11" s="8"/>
      <c r="F11" s="286" t="str">
        <f>IF('Lähtötiedot, monta käyttötarkoi'!J12&lt;&gt;"Valitse",'Lähtötiedot, monta käyttötarkoi'!J12,"")</f>
        <v/>
      </c>
      <c r="G11" s="287"/>
      <c r="H11" s="8"/>
      <c r="I11" s="8"/>
      <c r="J11" s="286" t="str">
        <f>IF('Lähtötiedot, monta käyttötarkoi'!P12&lt;&gt;"Valitse",'Lähtötiedot, monta käyttötarkoi'!P12,"")</f>
        <v/>
      </c>
      <c r="K11" s="287"/>
      <c r="L11" s="8"/>
      <c r="M11" s="8"/>
      <c r="N11" s="286" t="str">
        <f>IF('Lähtötiedot, monta käyttötarkoi'!V12&lt;&gt;"Valitse",'Lähtötiedot, monta käyttötarkoi'!V12,"")</f>
        <v/>
      </c>
      <c r="O11" s="287"/>
      <c r="R11" s="12"/>
      <c r="S11" s="12"/>
      <c r="T11" s="12"/>
      <c r="U11" s="12"/>
      <c r="V11" s="12"/>
      <c r="W11" s="12"/>
      <c r="X11" s="8"/>
      <c r="Y11" s="8"/>
      <c r="Z11" s="8"/>
      <c r="AJ11" s="8"/>
    </row>
    <row r="12" spans="1:36" ht="15" thickBot="1" x14ac:dyDescent="0.25">
      <c r="A12" s="8"/>
      <c r="B12" s="8"/>
      <c r="C12" s="8"/>
      <c r="D12" s="8"/>
      <c r="E12" s="8"/>
      <c r="F12" s="8"/>
      <c r="G12" s="8"/>
      <c r="H12" s="8"/>
      <c r="I12" s="8"/>
      <c r="J12" s="8"/>
      <c r="K12" s="8"/>
      <c r="L12" s="8"/>
      <c r="M12" s="8"/>
      <c r="N12" s="8"/>
      <c r="O12" s="8"/>
      <c r="R12" s="12"/>
      <c r="S12" s="12"/>
      <c r="T12" s="12"/>
      <c r="U12" s="12"/>
      <c r="V12" s="12"/>
      <c r="W12" s="12"/>
      <c r="X12" s="8"/>
      <c r="Y12" s="8"/>
      <c r="Z12" s="8"/>
      <c r="AJ12" s="8"/>
    </row>
    <row r="13" spans="1:36" ht="57.75" customHeight="1" thickBot="1" x14ac:dyDescent="0.25">
      <c r="A13" s="13"/>
      <c r="B13" s="282" t="s">
        <v>349</v>
      </c>
      <c r="C13" s="292"/>
      <c r="D13" s="8"/>
      <c r="E13" s="13"/>
      <c r="F13" s="282" t="s">
        <v>349</v>
      </c>
      <c r="G13" s="292"/>
      <c r="H13" s="8"/>
      <c r="I13" s="13"/>
      <c r="J13" s="282" t="s">
        <v>349</v>
      </c>
      <c r="K13" s="292"/>
      <c r="L13" s="8"/>
      <c r="M13" s="13"/>
      <c r="N13" s="282" t="s">
        <v>349</v>
      </c>
      <c r="O13" s="292"/>
      <c r="R13" s="12"/>
      <c r="S13" s="12"/>
      <c r="T13" s="12"/>
      <c r="U13" s="12"/>
      <c r="V13" s="12"/>
      <c r="W13" s="12"/>
      <c r="X13" s="8"/>
      <c r="Y13" s="8"/>
      <c r="Z13" s="8"/>
      <c r="AJ13" s="8"/>
    </row>
    <row r="14" spans="1:36" x14ac:dyDescent="0.2">
      <c r="A14" s="13"/>
      <c r="B14" s="293" t="s">
        <v>93</v>
      </c>
      <c r="C14" s="124" t="s">
        <v>94</v>
      </c>
      <c r="D14" s="8"/>
      <c r="E14" s="13"/>
      <c r="F14" s="293" t="s">
        <v>93</v>
      </c>
      <c r="G14" s="124" t="s">
        <v>94</v>
      </c>
      <c r="H14" s="8"/>
      <c r="I14" s="13"/>
      <c r="J14" s="293" t="s">
        <v>93</v>
      </c>
      <c r="K14" s="124" t="s">
        <v>94</v>
      </c>
      <c r="L14" s="8"/>
      <c r="M14" s="13"/>
      <c r="N14" s="293" t="s">
        <v>93</v>
      </c>
      <c r="O14" s="124" t="s">
        <v>94</v>
      </c>
      <c r="R14" s="12"/>
      <c r="S14" s="12"/>
      <c r="T14" s="12"/>
      <c r="U14" s="12"/>
      <c r="V14" s="12"/>
      <c r="W14" s="12"/>
      <c r="X14" s="8"/>
      <c r="Y14" s="8"/>
      <c r="Z14" s="8"/>
      <c r="AJ14" s="8"/>
    </row>
    <row r="15" spans="1:36" ht="15.75" x14ac:dyDescent="0.2">
      <c r="A15" s="8"/>
      <c r="B15" s="294"/>
      <c r="C15" s="125" t="s">
        <v>96</v>
      </c>
      <c r="D15" s="8"/>
      <c r="E15" s="8"/>
      <c r="F15" s="294"/>
      <c r="G15" s="125" t="s">
        <v>96</v>
      </c>
      <c r="H15" s="8"/>
      <c r="I15" s="8"/>
      <c r="J15" s="294"/>
      <c r="K15" s="125" t="s">
        <v>96</v>
      </c>
      <c r="L15" s="8"/>
      <c r="M15" s="8"/>
      <c r="N15" s="294"/>
      <c r="O15" s="125" t="s">
        <v>96</v>
      </c>
      <c r="R15" s="12"/>
      <c r="S15" s="12"/>
      <c r="T15" s="12"/>
      <c r="U15" s="12"/>
      <c r="V15" s="12"/>
      <c r="W15" s="12"/>
      <c r="X15" s="8"/>
      <c r="Y15" s="8"/>
      <c r="Z15" s="8"/>
      <c r="AJ15" s="8"/>
    </row>
    <row r="16" spans="1:36" ht="13.5" customHeight="1" x14ac:dyDescent="0.2">
      <c r="A16" s="32">
        <f>IF(OR(C16="",C16&lt;=0),1,0)</f>
        <v>1</v>
      </c>
      <c r="B16" s="120" t="s">
        <v>97</v>
      </c>
      <c r="C16" s="126"/>
      <c r="D16" s="8"/>
      <c r="E16" s="32">
        <f>IF(OR(G16="",G16&lt;=0),1,0)</f>
        <v>1</v>
      </c>
      <c r="F16" s="120" t="s">
        <v>97</v>
      </c>
      <c r="G16" s="126"/>
      <c r="H16" s="8"/>
      <c r="I16" s="32">
        <f>IF(OR(K16="",K16&lt;=0),1,0)</f>
        <v>1</v>
      </c>
      <c r="J16" s="120" t="s">
        <v>97</v>
      </c>
      <c r="K16" s="126"/>
      <c r="L16" s="8"/>
      <c r="M16" s="32">
        <f>IF(OR(O16="",O16&lt;=0),1,0)</f>
        <v>1</v>
      </c>
      <c r="N16" s="120" t="s">
        <v>97</v>
      </c>
      <c r="O16" s="126"/>
      <c r="R16" s="12"/>
      <c r="S16" s="12"/>
      <c r="T16" s="12"/>
      <c r="U16" s="12"/>
      <c r="V16" s="12"/>
      <c r="W16" s="12"/>
      <c r="X16" s="8"/>
      <c r="Y16" s="8"/>
      <c r="Z16" s="8"/>
      <c r="AJ16" s="8"/>
    </row>
    <row r="17" spans="1:36" x14ac:dyDescent="0.2">
      <c r="A17" s="30">
        <f>IF(OR(C17="",C17&gt;0),1,0)</f>
        <v>1</v>
      </c>
      <c r="B17" s="120" t="s">
        <v>98</v>
      </c>
      <c r="C17" s="126"/>
      <c r="D17" s="8"/>
      <c r="E17" s="30">
        <f>IF(OR(G17="",G17&gt;0),1,0)</f>
        <v>1</v>
      </c>
      <c r="F17" s="120" t="s">
        <v>98</v>
      </c>
      <c r="G17" s="126"/>
      <c r="H17" s="8"/>
      <c r="I17" s="30">
        <f>IF(OR(K17="",K17&gt;0),1,0)</f>
        <v>1</v>
      </c>
      <c r="J17" s="120" t="s">
        <v>98</v>
      </c>
      <c r="K17" s="126"/>
      <c r="L17" s="8"/>
      <c r="M17" s="30">
        <f>IF(OR(O17="",O17&gt;0),1,0)</f>
        <v>1</v>
      </c>
      <c r="N17" s="120" t="s">
        <v>98</v>
      </c>
      <c r="O17" s="126"/>
      <c r="R17" s="12"/>
      <c r="S17" s="12"/>
      <c r="T17" s="12"/>
      <c r="U17" s="12"/>
      <c r="V17" s="12"/>
      <c r="W17" s="12"/>
      <c r="X17" s="8"/>
      <c r="Y17" s="8"/>
      <c r="Z17" s="8"/>
      <c r="AJ17" s="8"/>
    </row>
    <row r="18" spans="1:36" x14ac:dyDescent="0.2">
      <c r="A18" s="32">
        <f t="shared" ref="A18:A30" si="0">IF(OR(C18="",C18&lt;=0),1,0)</f>
        <v>1</v>
      </c>
      <c r="B18" s="120" t="s">
        <v>99</v>
      </c>
      <c r="C18" s="110"/>
      <c r="D18" s="8"/>
      <c r="E18" s="32">
        <f t="shared" ref="E18:E30" si="1">IF(OR(G18="",G18&lt;=0),1,0)</f>
        <v>1</v>
      </c>
      <c r="F18" s="120" t="s">
        <v>99</v>
      </c>
      <c r="G18" s="110"/>
      <c r="H18" s="8"/>
      <c r="I18" s="32">
        <f t="shared" ref="I18:I30" si="2">IF(OR(K18="",K18&lt;=0),1,0)</f>
        <v>1</v>
      </c>
      <c r="J18" s="120" t="s">
        <v>99</v>
      </c>
      <c r="K18" s="110"/>
      <c r="L18" s="8"/>
      <c r="M18" s="32">
        <f t="shared" ref="M18:M30" si="3">IF(OR(O18="",O18&lt;=0),1,0)</f>
        <v>1</v>
      </c>
      <c r="N18" s="120" t="s">
        <v>99</v>
      </c>
      <c r="O18" s="110"/>
      <c r="R18" s="12"/>
      <c r="S18" s="12"/>
      <c r="T18" s="12"/>
      <c r="U18" s="12"/>
      <c r="V18" s="12"/>
      <c r="W18" s="12"/>
      <c r="X18" s="8"/>
      <c r="Y18" s="8"/>
      <c r="Z18" s="8"/>
      <c r="AJ18" s="8"/>
    </row>
    <row r="19" spans="1:36" ht="14.45" customHeight="1" x14ac:dyDescent="0.2">
      <c r="A19" s="32">
        <f t="shared" si="0"/>
        <v>1</v>
      </c>
      <c r="B19" s="120" t="s">
        <v>100</v>
      </c>
      <c r="C19" s="110"/>
      <c r="D19" s="8"/>
      <c r="E19" s="32">
        <f t="shared" si="1"/>
        <v>1</v>
      </c>
      <c r="F19" s="120" t="s">
        <v>100</v>
      </c>
      <c r="G19" s="110"/>
      <c r="H19" s="8"/>
      <c r="I19" s="32">
        <f t="shared" si="2"/>
        <v>1</v>
      </c>
      <c r="J19" s="120" t="s">
        <v>100</v>
      </c>
      <c r="K19" s="110"/>
      <c r="L19" s="8"/>
      <c r="M19" s="32">
        <f t="shared" si="3"/>
        <v>1</v>
      </c>
      <c r="N19" s="120" t="s">
        <v>100</v>
      </c>
      <c r="O19" s="110"/>
      <c r="R19" s="12"/>
      <c r="S19" s="12"/>
      <c r="T19" s="12"/>
      <c r="U19" s="12"/>
      <c r="V19" s="12"/>
      <c r="W19" s="12"/>
      <c r="X19" s="8"/>
      <c r="Y19" s="8"/>
      <c r="Z19" s="8"/>
      <c r="AJ19" s="8"/>
    </row>
    <row r="20" spans="1:36" ht="15" thickBot="1" x14ac:dyDescent="0.25">
      <c r="A20" s="32">
        <f t="shared" si="0"/>
        <v>1</v>
      </c>
      <c r="B20" s="121" t="s">
        <v>101</v>
      </c>
      <c r="C20" s="127"/>
      <c r="D20" s="8"/>
      <c r="E20" s="32">
        <f t="shared" si="1"/>
        <v>1</v>
      </c>
      <c r="F20" s="121" t="s">
        <v>101</v>
      </c>
      <c r="G20" s="127"/>
      <c r="H20" s="8"/>
      <c r="I20" s="32">
        <f t="shared" si="2"/>
        <v>1</v>
      </c>
      <c r="J20" s="121" t="s">
        <v>101</v>
      </c>
      <c r="K20" s="127"/>
      <c r="L20" s="8"/>
      <c r="M20" s="32">
        <f t="shared" si="3"/>
        <v>1</v>
      </c>
      <c r="N20" s="121" t="s">
        <v>101</v>
      </c>
      <c r="O20" s="127"/>
      <c r="R20" s="12"/>
      <c r="S20" s="12"/>
      <c r="T20" s="12"/>
      <c r="U20" s="12"/>
      <c r="V20" s="12"/>
      <c r="W20" s="12"/>
      <c r="X20" s="8"/>
      <c r="Y20" s="8"/>
      <c r="Z20" s="8"/>
      <c r="AJ20" s="8"/>
    </row>
    <row r="21" spans="1:36" ht="15" thickBot="1" x14ac:dyDescent="0.25">
      <c r="A21" s="32"/>
      <c r="B21" s="115" t="s">
        <v>102</v>
      </c>
      <c r="C21" s="128">
        <f>SUM(C16:C20)</f>
        <v>0</v>
      </c>
      <c r="D21" s="8"/>
      <c r="E21" s="32"/>
      <c r="F21" s="115" t="s">
        <v>102</v>
      </c>
      <c r="G21" s="128">
        <f>SUM(G16:G20)</f>
        <v>0</v>
      </c>
      <c r="H21" s="8"/>
      <c r="I21" s="32"/>
      <c r="J21" s="115" t="s">
        <v>102</v>
      </c>
      <c r="K21" s="128">
        <f>SUM(K16:K20)</f>
        <v>0</v>
      </c>
      <c r="L21" s="8"/>
      <c r="M21" s="32"/>
      <c r="N21" s="115" t="s">
        <v>102</v>
      </c>
      <c r="O21" s="128">
        <f>SUM(O16:O20)</f>
        <v>0</v>
      </c>
      <c r="R21" s="12"/>
      <c r="S21" s="12"/>
      <c r="T21" s="12"/>
      <c r="U21" s="12"/>
      <c r="V21" s="12"/>
      <c r="W21" s="12"/>
      <c r="X21" s="8"/>
      <c r="Y21" s="8"/>
      <c r="Z21" s="8"/>
      <c r="AJ21" s="8"/>
    </row>
    <row r="22" spans="1:36" x14ac:dyDescent="0.2">
      <c r="A22" s="32">
        <f t="shared" si="0"/>
        <v>1</v>
      </c>
      <c r="B22" s="122" t="s">
        <v>103</v>
      </c>
      <c r="C22" s="127"/>
      <c r="D22" s="8"/>
      <c r="E22" s="32">
        <f t="shared" si="1"/>
        <v>1</v>
      </c>
      <c r="F22" s="122" t="s">
        <v>103</v>
      </c>
      <c r="G22" s="127"/>
      <c r="H22" s="8"/>
      <c r="I22" s="32">
        <f>IF(OR(K22="",K22&lt;=0),1,0)</f>
        <v>1</v>
      </c>
      <c r="J22" s="122" t="s">
        <v>103</v>
      </c>
      <c r="K22" s="127"/>
      <c r="L22" s="8"/>
      <c r="M22" s="32">
        <f t="shared" si="3"/>
        <v>1</v>
      </c>
      <c r="N22" s="122" t="s">
        <v>103</v>
      </c>
      <c r="O22" s="127"/>
      <c r="R22" s="12"/>
      <c r="S22" s="12"/>
      <c r="T22" s="12"/>
      <c r="U22" s="12"/>
      <c r="V22" s="12"/>
      <c r="W22" s="12"/>
      <c r="X22" s="8"/>
      <c r="Y22" s="8"/>
      <c r="Z22" s="8"/>
      <c r="AJ22" s="8"/>
    </row>
    <row r="23" spans="1:36" x14ac:dyDescent="0.2">
      <c r="A23" s="32">
        <f>IF(OR(C23="",C23&gt;0),1,0)</f>
        <v>1</v>
      </c>
      <c r="B23" s="121" t="s">
        <v>104</v>
      </c>
      <c r="C23" s="110"/>
      <c r="D23" s="8"/>
      <c r="E23" s="32">
        <f>IF(OR(G23="",G23&gt;0),1,0)</f>
        <v>1</v>
      </c>
      <c r="F23" s="121" t="s">
        <v>104</v>
      </c>
      <c r="G23" s="110"/>
      <c r="H23" s="8"/>
      <c r="I23" s="32">
        <f>IF(OR(K23="",K23&gt;0),1,0)</f>
        <v>1</v>
      </c>
      <c r="J23" s="121" t="s">
        <v>104</v>
      </c>
      <c r="K23" s="110"/>
      <c r="L23" s="8"/>
      <c r="M23" s="32">
        <f>IF(OR(O23="",O23&gt;0),1,0)</f>
        <v>1</v>
      </c>
      <c r="N23" s="121" t="s">
        <v>104</v>
      </c>
      <c r="O23" s="110"/>
      <c r="R23" s="12"/>
      <c r="S23" s="12"/>
      <c r="T23" s="12"/>
      <c r="U23" s="12"/>
      <c r="V23" s="12"/>
      <c r="W23" s="12"/>
      <c r="X23" s="8"/>
      <c r="Y23" s="8"/>
      <c r="Z23" s="8"/>
      <c r="AJ23" s="8"/>
    </row>
    <row r="24" spans="1:36" ht="15" thickBot="1" x14ac:dyDescent="0.25">
      <c r="A24" s="32">
        <f t="shared" si="0"/>
        <v>1</v>
      </c>
      <c r="B24" s="123" t="s">
        <v>105</v>
      </c>
      <c r="C24" s="129"/>
      <c r="D24" s="8"/>
      <c r="E24" s="32">
        <f t="shared" si="1"/>
        <v>1</v>
      </c>
      <c r="F24" s="123" t="s">
        <v>105</v>
      </c>
      <c r="G24" s="129"/>
      <c r="H24" s="8"/>
      <c r="I24" s="32">
        <f t="shared" si="2"/>
        <v>1</v>
      </c>
      <c r="J24" s="123" t="s">
        <v>105</v>
      </c>
      <c r="K24" s="129"/>
      <c r="L24" s="8"/>
      <c r="M24" s="32">
        <f t="shared" si="3"/>
        <v>1</v>
      </c>
      <c r="N24" s="123" t="s">
        <v>105</v>
      </c>
      <c r="O24" s="129"/>
      <c r="R24" s="12"/>
      <c r="S24" s="12"/>
      <c r="T24" s="12"/>
      <c r="U24" s="12"/>
      <c r="V24" s="12"/>
      <c r="W24" s="12"/>
      <c r="X24" s="8"/>
      <c r="Y24" s="8"/>
      <c r="Z24" s="8"/>
      <c r="AJ24" s="8"/>
    </row>
    <row r="25" spans="1:36" ht="15" thickBot="1" x14ac:dyDescent="0.25">
      <c r="A25" s="32"/>
      <c r="B25" s="115" t="s">
        <v>106</v>
      </c>
      <c r="C25" s="128">
        <f>SUM(C22:C24)</f>
        <v>0</v>
      </c>
      <c r="D25" s="8"/>
      <c r="E25" s="32"/>
      <c r="F25" s="115" t="s">
        <v>106</v>
      </c>
      <c r="G25" s="128">
        <f>SUM(G22:G24)</f>
        <v>0</v>
      </c>
      <c r="H25" s="8"/>
      <c r="I25" s="32"/>
      <c r="J25" s="115" t="s">
        <v>106</v>
      </c>
      <c r="K25" s="128">
        <f>SUM(K22:K24)</f>
        <v>0</v>
      </c>
      <c r="L25" s="8"/>
      <c r="M25" s="32"/>
      <c r="N25" s="115" t="s">
        <v>106</v>
      </c>
      <c r="O25" s="128">
        <f>SUM(O22:O24)</f>
        <v>0</v>
      </c>
      <c r="R25" s="12"/>
      <c r="S25" s="12"/>
      <c r="T25" s="12"/>
      <c r="U25" s="12"/>
      <c r="V25" s="12"/>
      <c r="W25" s="12"/>
      <c r="X25" s="8"/>
      <c r="Y25" s="8"/>
      <c r="Z25" s="8"/>
      <c r="AJ25" s="8"/>
    </row>
    <row r="26" spans="1:36" x14ac:dyDescent="0.2">
      <c r="A26" s="32">
        <f t="shared" si="0"/>
        <v>1</v>
      </c>
      <c r="B26" s="122" t="s">
        <v>107</v>
      </c>
      <c r="C26" s="130"/>
      <c r="D26" s="8"/>
      <c r="E26" s="32">
        <f t="shared" si="1"/>
        <v>1</v>
      </c>
      <c r="F26" s="122" t="s">
        <v>107</v>
      </c>
      <c r="G26" s="130"/>
      <c r="H26" s="8"/>
      <c r="I26" s="32">
        <f t="shared" si="2"/>
        <v>1</v>
      </c>
      <c r="J26" s="122" t="s">
        <v>107</v>
      </c>
      <c r="K26" s="130"/>
      <c r="L26" s="8"/>
      <c r="M26" s="32">
        <f t="shared" si="3"/>
        <v>1</v>
      </c>
      <c r="N26" s="122" t="s">
        <v>107</v>
      </c>
      <c r="O26" s="130"/>
      <c r="R26" s="12"/>
      <c r="S26" s="12"/>
      <c r="T26" s="12"/>
      <c r="U26" s="12"/>
      <c r="V26" s="12"/>
      <c r="W26" s="12"/>
      <c r="X26" s="8"/>
      <c r="Y26" s="8"/>
      <c r="Z26" s="8"/>
      <c r="AJ26" s="8"/>
    </row>
    <row r="27" spans="1:36" x14ac:dyDescent="0.2">
      <c r="A27" s="32">
        <f t="shared" si="0"/>
        <v>1</v>
      </c>
      <c r="B27" s="120" t="s">
        <v>108</v>
      </c>
      <c r="C27" s="110"/>
      <c r="D27" s="8"/>
      <c r="E27" s="32">
        <f t="shared" si="1"/>
        <v>1</v>
      </c>
      <c r="F27" s="120" t="s">
        <v>108</v>
      </c>
      <c r="G27" s="110"/>
      <c r="H27" s="8"/>
      <c r="I27" s="32">
        <f t="shared" si="2"/>
        <v>1</v>
      </c>
      <c r="J27" s="120" t="s">
        <v>108</v>
      </c>
      <c r="K27" s="110"/>
      <c r="L27" s="8"/>
      <c r="M27" s="32">
        <f t="shared" si="3"/>
        <v>1</v>
      </c>
      <c r="N27" s="120" t="s">
        <v>108</v>
      </c>
      <c r="O27" s="110"/>
      <c r="R27" s="12"/>
      <c r="S27" s="12"/>
      <c r="T27" s="12"/>
      <c r="U27" s="12"/>
      <c r="V27" s="12"/>
      <c r="W27" s="12"/>
      <c r="X27" s="8"/>
      <c r="Y27" s="8"/>
      <c r="Z27" s="8"/>
      <c r="AJ27" s="8"/>
    </row>
    <row r="28" spans="1:36" x14ac:dyDescent="0.2">
      <c r="A28" s="32">
        <f t="shared" si="0"/>
        <v>1</v>
      </c>
      <c r="B28" s="120" t="s">
        <v>109</v>
      </c>
      <c r="C28" s="110"/>
      <c r="D28" s="8"/>
      <c r="E28" s="32">
        <f t="shared" si="1"/>
        <v>1</v>
      </c>
      <c r="F28" s="120" t="s">
        <v>109</v>
      </c>
      <c r="G28" s="110"/>
      <c r="H28" s="8"/>
      <c r="I28" s="32">
        <f t="shared" si="2"/>
        <v>1</v>
      </c>
      <c r="J28" s="120" t="s">
        <v>109</v>
      </c>
      <c r="K28" s="110"/>
      <c r="L28" s="8"/>
      <c r="M28" s="32">
        <f t="shared" si="3"/>
        <v>1</v>
      </c>
      <c r="N28" s="120" t="s">
        <v>109</v>
      </c>
      <c r="O28" s="110"/>
      <c r="R28" s="12"/>
      <c r="S28" s="12"/>
      <c r="T28" s="12"/>
      <c r="U28" s="12"/>
      <c r="V28" s="12"/>
      <c r="W28" s="12"/>
      <c r="AJ28" s="8"/>
    </row>
    <row r="29" spans="1:36" x14ac:dyDescent="0.2">
      <c r="A29" s="32">
        <f t="shared" si="0"/>
        <v>1</v>
      </c>
      <c r="B29" s="120" t="s">
        <v>110</v>
      </c>
      <c r="C29" s="129"/>
      <c r="D29" s="8"/>
      <c r="E29" s="32">
        <f t="shared" si="1"/>
        <v>1</v>
      </c>
      <c r="F29" s="120" t="s">
        <v>110</v>
      </c>
      <c r="G29" s="129"/>
      <c r="H29" s="8"/>
      <c r="I29" s="32">
        <f t="shared" si="2"/>
        <v>1</v>
      </c>
      <c r="J29" s="120" t="s">
        <v>110</v>
      </c>
      <c r="K29" s="129"/>
      <c r="L29" s="8"/>
      <c r="M29" s="32">
        <f t="shared" si="3"/>
        <v>1</v>
      </c>
      <c r="N29" s="120" t="s">
        <v>110</v>
      </c>
      <c r="O29" s="129"/>
      <c r="R29" s="12"/>
      <c r="S29" s="12"/>
      <c r="T29" s="12"/>
      <c r="U29" s="12"/>
      <c r="V29" s="12"/>
      <c r="W29" s="12"/>
      <c r="AJ29" s="8"/>
    </row>
    <row r="30" spans="1:36" ht="15" thickBot="1" x14ac:dyDescent="0.25">
      <c r="A30" s="32">
        <f t="shared" si="0"/>
        <v>1</v>
      </c>
      <c r="B30" s="123" t="s">
        <v>111</v>
      </c>
      <c r="C30" s="129"/>
      <c r="D30" s="8"/>
      <c r="E30" s="32">
        <f t="shared" si="1"/>
        <v>1</v>
      </c>
      <c r="F30" s="123" t="s">
        <v>111</v>
      </c>
      <c r="G30" s="129"/>
      <c r="H30" s="8"/>
      <c r="I30" s="32">
        <f t="shared" si="2"/>
        <v>1</v>
      </c>
      <c r="J30" s="123" t="s">
        <v>111</v>
      </c>
      <c r="K30" s="129"/>
      <c r="L30" s="8"/>
      <c r="M30" s="32">
        <f t="shared" si="3"/>
        <v>1</v>
      </c>
      <c r="N30" s="123" t="s">
        <v>111</v>
      </c>
      <c r="O30" s="129"/>
      <c r="R30" s="12"/>
      <c r="S30" s="12"/>
      <c r="T30" s="12"/>
      <c r="U30" s="12"/>
      <c r="V30" s="12"/>
      <c r="W30" s="12"/>
      <c r="AJ30" s="8"/>
    </row>
    <row r="31" spans="1:36" ht="15" thickBot="1" x14ac:dyDescent="0.25">
      <c r="A31" s="8"/>
      <c r="B31" s="117" t="s">
        <v>112</v>
      </c>
      <c r="C31" s="131">
        <f>SUM(C26:C30)</f>
        <v>0</v>
      </c>
      <c r="D31" s="8"/>
      <c r="E31" s="8"/>
      <c r="F31" s="117" t="s">
        <v>112</v>
      </c>
      <c r="G31" s="131">
        <f>SUM(G26:G30)</f>
        <v>0</v>
      </c>
      <c r="H31" s="8"/>
      <c r="I31" s="8"/>
      <c r="J31" s="117" t="s">
        <v>112</v>
      </c>
      <c r="K31" s="131">
        <f>SUM(K26:K30)</f>
        <v>0</v>
      </c>
      <c r="L31" s="8"/>
      <c r="M31" s="8"/>
      <c r="N31" s="117" t="s">
        <v>112</v>
      </c>
      <c r="O31" s="131">
        <f>SUM(O26:O30)</f>
        <v>0</v>
      </c>
      <c r="R31" s="12"/>
      <c r="S31" s="12"/>
      <c r="T31" s="12"/>
      <c r="U31" s="12"/>
      <c r="V31" s="12"/>
      <c r="W31" s="12"/>
      <c r="AJ31" s="8"/>
    </row>
    <row r="32" spans="1:36" ht="45.75" customHeight="1" thickBot="1" x14ac:dyDescent="0.25">
      <c r="A32" s="8"/>
      <c r="B32" s="119" t="s">
        <v>113</v>
      </c>
      <c r="C32" s="118">
        <f>C21+C25+C31</f>
        <v>0</v>
      </c>
      <c r="D32" s="8"/>
      <c r="E32" s="8"/>
      <c r="F32" s="119" t="s">
        <v>113</v>
      </c>
      <c r="G32" s="118">
        <f>G21+G25+G31</f>
        <v>0</v>
      </c>
      <c r="H32" s="8"/>
      <c r="I32" s="8"/>
      <c r="J32" s="119" t="s">
        <v>113</v>
      </c>
      <c r="K32" s="118">
        <f>K21+K25+K31</f>
        <v>0</v>
      </c>
      <c r="L32" s="8"/>
      <c r="M32" s="8"/>
      <c r="N32" s="119" t="s">
        <v>113</v>
      </c>
      <c r="O32" s="118">
        <f>O21+O25+O31</f>
        <v>0</v>
      </c>
      <c r="R32" s="12"/>
      <c r="S32" s="12"/>
      <c r="T32" s="12"/>
      <c r="U32" s="12"/>
      <c r="V32" s="12"/>
      <c r="W32" s="12"/>
      <c r="AJ32" s="8"/>
    </row>
    <row r="33" spans="1:38" ht="15" thickBot="1" x14ac:dyDescent="0.25">
      <c r="A33" s="14"/>
      <c r="B33" s="14"/>
      <c r="C33" s="14"/>
      <c r="D33" s="14"/>
      <c r="E33" s="14"/>
      <c r="F33" s="14"/>
      <c r="G33" s="14"/>
      <c r="H33" s="8"/>
      <c r="I33" s="14"/>
      <c r="J33" s="14"/>
      <c r="K33" s="14"/>
      <c r="L33" s="8"/>
      <c r="M33" s="14"/>
      <c r="N33" s="14"/>
      <c r="O33" s="14"/>
      <c r="R33" s="12"/>
      <c r="S33" s="12"/>
      <c r="T33" s="12"/>
      <c r="U33" s="12"/>
      <c r="V33" s="12"/>
      <c r="W33" s="12"/>
      <c r="AJ33" s="8"/>
    </row>
    <row r="34" spans="1:38" ht="41.25" thickBot="1" x14ac:dyDescent="0.25">
      <c r="A34" s="8"/>
      <c r="B34" s="116" t="s">
        <v>114</v>
      </c>
      <c r="C34" s="118">
        <f>C32*50</f>
        <v>0</v>
      </c>
      <c r="D34" s="8"/>
      <c r="E34" s="8"/>
      <c r="F34" s="116" t="s">
        <v>114</v>
      </c>
      <c r="G34" s="118">
        <f>G32*50</f>
        <v>0</v>
      </c>
      <c r="H34" s="8"/>
      <c r="I34" s="8"/>
      <c r="J34" s="116" t="s">
        <v>114</v>
      </c>
      <c r="K34" s="118">
        <f>K32*50</f>
        <v>0</v>
      </c>
      <c r="L34" s="8"/>
      <c r="M34" s="8"/>
      <c r="N34" s="116" t="s">
        <v>114</v>
      </c>
      <c r="O34" s="118">
        <f>O32*50</f>
        <v>0</v>
      </c>
      <c r="R34" s="12"/>
      <c r="S34" s="12"/>
      <c r="T34" s="12"/>
      <c r="U34" s="12"/>
      <c r="V34" s="12"/>
      <c r="W34" s="12"/>
      <c r="AJ34" s="8"/>
    </row>
    <row r="35" spans="1:38" ht="38.25" customHeight="1" thickBot="1" x14ac:dyDescent="0.25">
      <c r="A35" s="8"/>
      <c r="B35" s="116" t="s">
        <v>306</v>
      </c>
      <c r="C35" s="118">
        <f>C34*'Lähtötiedot, monta käyttötarkoi'!D16</f>
        <v>0</v>
      </c>
      <c r="D35" s="8"/>
      <c r="E35" s="8"/>
      <c r="F35" s="116" t="s">
        <v>306</v>
      </c>
      <c r="G35" s="118">
        <f>G34*'Lähtötiedot, monta käyttötarkoi'!J16</f>
        <v>0</v>
      </c>
      <c r="H35" s="8"/>
      <c r="I35" s="8"/>
      <c r="J35" s="116" t="s">
        <v>306</v>
      </c>
      <c r="K35" s="118">
        <f>K34*'Lähtötiedot, monta käyttötarkoi'!P16</f>
        <v>0</v>
      </c>
      <c r="L35" s="8"/>
      <c r="M35" s="8"/>
      <c r="N35" s="116" t="s">
        <v>306</v>
      </c>
      <c r="O35" s="118">
        <f>O34*'Lähtötiedot, monta käyttötarkoi'!V16</f>
        <v>0</v>
      </c>
      <c r="R35" s="12"/>
      <c r="S35" s="12"/>
      <c r="T35" s="12"/>
      <c r="U35" s="12"/>
      <c r="V35" s="12"/>
      <c r="W35" s="12"/>
      <c r="AJ35" s="8"/>
    </row>
    <row r="36" spans="1:38" ht="79.5" customHeight="1" x14ac:dyDescent="0.2">
      <c r="A36" s="8"/>
      <c r="B36" s="290" t="s">
        <v>319</v>
      </c>
      <c r="C36" s="291"/>
      <c r="D36" s="8"/>
      <c r="E36" s="8"/>
      <c r="F36" s="8"/>
      <c r="G36" s="8"/>
      <c r="H36" s="8"/>
      <c r="I36" s="8"/>
      <c r="J36" s="8"/>
      <c r="K36" s="8"/>
      <c r="L36" s="8"/>
      <c r="M36" s="8"/>
      <c r="N36" s="8"/>
      <c r="O36" s="8"/>
      <c r="R36" s="12"/>
      <c r="S36" s="12"/>
      <c r="T36" s="12"/>
      <c r="U36" s="12"/>
      <c r="V36" s="12"/>
      <c r="W36" s="12"/>
      <c r="X36" s="8"/>
      <c r="Y36" s="8"/>
      <c r="AG36" s="8"/>
      <c r="AH36" s="8"/>
      <c r="AI36" s="8"/>
      <c r="AJ36" s="8"/>
    </row>
    <row r="37" spans="1:38" ht="15" customHeight="1" thickBot="1" x14ac:dyDescent="0.25">
      <c r="A37" s="8"/>
      <c r="B37" s="8"/>
      <c r="C37" s="8"/>
      <c r="D37" s="8"/>
      <c r="E37" s="8"/>
      <c r="F37" s="8"/>
      <c r="G37" s="8"/>
      <c r="H37" s="8"/>
      <c r="I37" s="8"/>
      <c r="J37" s="8"/>
      <c r="K37" s="8"/>
      <c r="L37" s="8"/>
      <c r="M37" s="8"/>
      <c r="N37" s="8"/>
      <c r="O37" s="8"/>
      <c r="R37" s="12"/>
      <c r="S37" s="12"/>
      <c r="T37" s="12"/>
      <c r="U37" s="12"/>
      <c r="V37" s="12"/>
      <c r="W37" s="12"/>
      <c r="X37" s="8"/>
      <c r="Y37" s="8"/>
      <c r="AG37" s="8"/>
      <c r="AH37" s="8"/>
      <c r="AI37" s="8"/>
      <c r="AJ37" s="8"/>
    </row>
    <row r="38" spans="1:38" ht="15" thickBot="1" x14ac:dyDescent="0.25">
      <c r="A38" s="8"/>
      <c r="B38" s="282" t="s">
        <v>115</v>
      </c>
      <c r="C38" s="284"/>
      <c r="D38" s="8"/>
      <c r="E38" s="8"/>
      <c r="F38" s="282" t="s">
        <v>115</v>
      </c>
      <c r="G38" s="284"/>
      <c r="H38" s="8"/>
      <c r="I38" s="8"/>
      <c r="J38" s="282" t="s">
        <v>115</v>
      </c>
      <c r="K38" s="284"/>
      <c r="L38" s="8"/>
      <c r="M38" s="8"/>
      <c r="N38" s="282" t="s">
        <v>115</v>
      </c>
      <c r="O38" s="284"/>
      <c r="P38" s="8"/>
      <c r="R38" s="12"/>
      <c r="S38" s="12"/>
      <c r="T38" s="12"/>
      <c r="U38" s="12"/>
      <c r="V38" s="12"/>
      <c r="W38" s="12"/>
      <c r="X38" s="8"/>
      <c r="Y38" s="8"/>
      <c r="Z38" s="8"/>
      <c r="AG38" s="8"/>
      <c r="AH38" s="8"/>
      <c r="AI38" s="8"/>
      <c r="AJ38" s="8"/>
      <c r="AK38" s="8"/>
      <c r="AL38" s="8"/>
    </row>
    <row r="39" spans="1:38" x14ac:dyDescent="0.2">
      <c r="B39" s="288" t="s">
        <v>93</v>
      </c>
      <c r="C39" s="97" t="s">
        <v>94</v>
      </c>
      <c r="D39" s="8"/>
      <c r="F39" s="288" t="s">
        <v>93</v>
      </c>
      <c r="G39" s="97" t="s">
        <v>94</v>
      </c>
      <c r="H39" s="8"/>
      <c r="J39" s="288" t="s">
        <v>93</v>
      </c>
      <c r="K39" s="97" t="s">
        <v>94</v>
      </c>
      <c r="L39" s="8"/>
      <c r="N39" s="288" t="s">
        <v>93</v>
      </c>
      <c r="O39" s="97" t="s">
        <v>94</v>
      </c>
      <c r="U39" s="8"/>
      <c r="V39" s="8"/>
      <c r="W39" s="8"/>
      <c r="X39" s="8"/>
      <c r="Y39" s="8"/>
      <c r="AG39" s="8"/>
      <c r="AH39" s="8"/>
      <c r="AI39" s="8"/>
      <c r="AJ39" s="8"/>
    </row>
    <row r="40" spans="1:38" ht="15.75" x14ac:dyDescent="0.2">
      <c r="B40" s="289"/>
      <c r="C40" s="93" t="s">
        <v>96</v>
      </c>
      <c r="D40" s="8"/>
      <c r="F40" s="289"/>
      <c r="G40" s="93" t="s">
        <v>96</v>
      </c>
      <c r="H40" s="8"/>
      <c r="J40" s="289"/>
      <c r="K40" s="93" t="s">
        <v>96</v>
      </c>
      <c r="L40" s="8"/>
      <c r="N40" s="289"/>
      <c r="O40" s="93" t="s">
        <v>96</v>
      </c>
      <c r="AG40" s="8"/>
      <c r="AH40" s="8"/>
      <c r="AI40" s="8"/>
      <c r="AJ40" s="8"/>
    </row>
    <row r="41" spans="1:38" ht="15" customHeight="1" x14ac:dyDescent="0.2">
      <c r="B41" s="94" t="s">
        <v>116</v>
      </c>
      <c r="C41" s="57">
        <v>0</v>
      </c>
      <c r="D41" s="8"/>
      <c r="F41" s="94" t="s">
        <v>116</v>
      </c>
      <c r="G41" s="57">
        <v>0</v>
      </c>
      <c r="H41" s="8"/>
      <c r="J41" s="94" t="s">
        <v>116</v>
      </c>
      <c r="K41" s="57">
        <v>0</v>
      </c>
      <c r="L41" s="8"/>
      <c r="N41" s="94" t="s">
        <v>116</v>
      </c>
      <c r="O41" s="57">
        <v>0</v>
      </c>
      <c r="AG41" s="8"/>
      <c r="AH41" s="8"/>
      <c r="AI41" s="8"/>
      <c r="AJ41" s="8"/>
    </row>
    <row r="42" spans="1:38" x14ac:dyDescent="0.2">
      <c r="B42" s="95" t="s">
        <v>117</v>
      </c>
      <c r="C42" s="65">
        <v>0</v>
      </c>
      <c r="D42" s="8"/>
      <c r="F42" s="95" t="s">
        <v>117</v>
      </c>
      <c r="G42" s="65">
        <v>0</v>
      </c>
      <c r="H42" s="8"/>
      <c r="J42" s="95" t="s">
        <v>117</v>
      </c>
      <c r="K42" s="65">
        <v>0</v>
      </c>
      <c r="L42" s="8"/>
      <c r="N42" s="95" t="s">
        <v>117</v>
      </c>
      <c r="O42" s="65">
        <v>0</v>
      </c>
      <c r="AG42" s="8"/>
      <c r="AH42" s="8"/>
      <c r="AI42" s="8"/>
      <c r="AJ42" s="8"/>
    </row>
    <row r="43" spans="1:38" x14ac:dyDescent="0.2">
      <c r="B43" s="94" t="s">
        <v>118</v>
      </c>
      <c r="C43" s="57">
        <v>0</v>
      </c>
      <c r="D43" s="8"/>
      <c r="F43" s="94" t="s">
        <v>118</v>
      </c>
      <c r="G43" s="57">
        <v>0</v>
      </c>
      <c r="H43" s="8"/>
      <c r="J43" s="94" t="s">
        <v>118</v>
      </c>
      <c r="K43" s="57">
        <v>0</v>
      </c>
      <c r="L43" s="8"/>
      <c r="N43" s="94" t="s">
        <v>118</v>
      </c>
      <c r="O43" s="57">
        <v>0</v>
      </c>
    </row>
    <row r="44" spans="1:38" x14ac:dyDescent="0.2">
      <c r="B44" s="94" t="s">
        <v>119</v>
      </c>
      <c r="C44" s="57">
        <v>0</v>
      </c>
      <c r="D44" s="8"/>
      <c r="F44" s="94" t="s">
        <v>119</v>
      </c>
      <c r="G44" s="57">
        <v>0</v>
      </c>
      <c r="H44" s="8"/>
      <c r="J44" s="94" t="s">
        <v>119</v>
      </c>
      <c r="K44" s="57">
        <v>0</v>
      </c>
      <c r="L44" s="8"/>
      <c r="N44" s="94" t="s">
        <v>119</v>
      </c>
      <c r="O44" s="57">
        <v>0</v>
      </c>
    </row>
    <row r="45" spans="1:38" ht="15" thickBot="1" x14ac:dyDescent="0.25">
      <c r="B45" s="96" t="s">
        <v>120</v>
      </c>
      <c r="C45" s="59">
        <v>0</v>
      </c>
      <c r="D45" s="8"/>
      <c r="F45" s="96" t="s">
        <v>120</v>
      </c>
      <c r="G45" s="59">
        <v>0</v>
      </c>
      <c r="H45" s="8"/>
      <c r="J45" s="96" t="s">
        <v>120</v>
      </c>
      <c r="K45" s="59">
        <v>0</v>
      </c>
      <c r="L45" s="8"/>
      <c r="N45" s="96" t="s">
        <v>120</v>
      </c>
      <c r="O45" s="59">
        <v>0</v>
      </c>
    </row>
    <row r="48" spans="1:38" x14ac:dyDescent="0.2">
      <c r="B48" s="8"/>
      <c r="C48" s="8"/>
      <c r="D48" s="34"/>
    </row>
    <row r="49" spans="2:8" x14ac:dyDescent="0.2">
      <c r="B49" s="8"/>
      <c r="C49" s="8"/>
      <c r="D49" s="34"/>
    </row>
    <row r="50" spans="2:8" x14ac:dyDescent="0.2">
      <c r="B50" s="8"/>
      <c r="C50" s="8"/>
      <c r="D50" s="34"/>
    </row>
    <row r="51" spans="2:8" ht="63.75" customHeight="1" x14ac:dyDescent="0.25">
      <c r="B51" s="222" t="s">
        <v>3</v>
      </c>
      <c r="C51" s="222"/>
      <c r="D51" s="222"/>
      <c r="E51" s="222"/>
      <c r="F51" s="222"/>
      <c r="H51"/>
    </row>
    <row r="53" spans="2:8" x14ac:dyDescent="0.2">
      <c r="B53" s="285"/>
      <c r="C53" s="285"/>
      <c r="D53" s="285"/>
      <c r="E53" s="285"/>
      <c r="F53" s="285"/>
    </row>
    <row r="64" spans="2:8" ht="25.5" customHeight="1" x14ac:dyDescent="0.2"/>
    <row r="76" spans="1:19" x14ac:dyDescent="0.2">
      <c r="A76" s="8"/>
      <c r="B76" s="8"/>
      <c r="C76" s="8"/>
      <c r="D76" s="8"/>
      <c r="E76" s="8"/>
      <c r="F76" s="8"/>
      <c r="G76" s="8"/>
      <c r="H76" s="8"/>
      <c r="I76" s="8"/>
      <c r="J76" s="8"/>
      <c r="K76" s="8"/>
      <c r="L76" s="8"/>
      <c r="M76" s="8"/>
      <c r="N76" s="8"/>
      <c r="O76" s="8"/>
      <c r="P76" s="8"/>
      <c r="Q76" s="8"/>
      <c r="R76" s="8"/>
      <c r="S76" s="8"/>
    </row>
  </sheetData>
  <sheetProtection algorithmName="SHA-512" hashValue="X9kbZvYxe+xfjk6TWctOTN+zu6Ef2mqC5RajObOEZCSs9UWiLAp2u837jo+0lr2HEZqIgbWi2Rn9h2/TPMje7g==" saltValue="pMut58O+P7JbNuCd8LSB9A==" spinCount="100000" sheet="1" objects="1" scenarios="1" selectLockedCells="1"/>
  <mergeCells count="28">
    <mergeCell ref="J38:K38"/>
    <mergeCell ref="J39:J40"/>
    <mergeCell ref="N38:O38"/>
    <mergeCell ref="N39:N40"/>
    <mergeCell ref="N9:O9"/>
    <mergeCell ref="N13:O13"/>
    <mergeCell ref="N14:N15"/>
    <mergeCell ref="N11:O11"/>
    <mergeCell ref="J13:K13"/>
    <mergeCell ref="J14:J15"/>
    <mergeCell ref="B36:C36"/>
    <mergeCell ref="B13:C13"/>
    <mergeCell ref="B14:B15"/>
    <mergeCell ref="F13:G13"/>
    <mergeCell ref="F14:F15"/>
    <mergeCell ref="F38:G38"/>
    <mergeCell ref="B53:F53"/>
    <mergeCell ref="B51:F51"/>
    <mergeCell ref="B39:B40"/>
    <mergeCell ref="B38:C38"/>
    <mergeCell ref="F39:F40"/>
    <mergeCell ref="B7:G7"/>
    <mergeCell ref="B11:C11"/>
    <mergeCell ref="F11:G11"/>
    <mergeCell ref="J11:K11"/>
    <mergeCell ref="J9:K9"/>
    <mergeCell ref="B9:C9"/>
    <mergeCell ref="F9:G9"/>
  </mergeCells>
  <dataValidations count="2">
    <dataValidation type="decimal" operator="greaterThanOrEqual" allowBlank="1" showInputMessage="1" showErrorMessage="1" sqref="C16 C18:C20 C24 C22 C26:C30 G16 G18:G20 G22 G24 G26:G30 K16 K18:K20 K22 K24 K26:K30 O26:O30 O24 O22 O18:O20 O16 C41:C45 G41:G45 K41:K45 O41:O45" xr:uid="{401D66EF-64A2-4FE8-B104-6A56A1F4BABE}">
      <formula1>0</formula1>
    </dataValidation>
    <dataValidation type="decimal" operator="lessThanOrEqual" allowBlank="1" showInputMessage="1" showErrorMessage="1" sqref="O17 O23 K23 K17 G17 G23 C23 C17" xr:uid="{3CD62A73-F077-4FA8-A8D4-47FD4E89E8D6}">
      <formula1>0</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iconSet" priority="11" id="{FEC1909C-1EF7-479A-88ED-A461DE2EE2D9}">
            <x14:iconSet iconSet="3Symbols" showValue="0" custom="1">
              <x14:cfvo type="percent">
                <xm:f>0</xm:f>
              </x14:cfvo>
              <x14:cfvo type="num">
                <xm:f>0</xm:f>
              </x14:cfvo>
              <x14:cfvo type="num">
                <xm:f>1</xm:f>
              </x14:cfvo>
              <x14:cfIcon iconSet="NoIcons" iconId="0"/>
              <x14:cfIcon iconSet="NoIcons" iconId="0"/>
              <x14:cfIcon iconSet="3Symbols" iconId="0"/>
            </x14:iconSet>
          </x14:cfRule>
          <xm:sqref>A16 A18:A30</xm:sqref>
        </x14:conditionalFormatting>
        <x14:conditionalFormatting xmlns:xm="http://schemas.microsoft.com/office/excel/2006/main">
          <x14:cfRule type="iconSet" priority="7" id="{966EDDA7-AAEA-4E52-A399-7CFB7D376B5F}">
            <x14:iconSet iconSet="3Symbols" showValue="0" custom="1">
              <x14:cfvo type="percent">
                <xm:f>0</xm:f>
              </x14:cfvo>
              <x14:cfvo type="num">
                <xm:f>0</xm:f>
              </x14:cfvo>
              <x14:cfvo type="num">
                <xm:f>1</xm:f>
              </x14:cfvo>
              <x14:cfIcon iconSet="NoIcons" iconId="0"/>
              <x14:cfIcon iconSet="NoIcons" iconId="0"/>
              <x14:cfIcon iconSet="3Symbols" iconId="0"/>
            </x14:iconSet>
          </x14:cfRule>
          <xm:sqref>A17</xm:sqref>
        </x14:conditionalFormatting>
        <x14:conditionalFormatting xmlns:xm="http://schemas.microsoft.com/office/excel/2006/main">
          <x14:cfRule type="iconSet" priority="6" id="{2B38F13A-36EB-4F67-B554-66B2B87A383B}">
            <x14:iconSet iconSet="3Symbols" showValue="0" custom="1">
              <x14:cfvo type="percent">
                <xm:f>0</xm:f>
              </x14:cfvo>
              <x14:cfvo type="num">
                <xm:f>0</xm:f>
              </x14:cfvo>
              <x14:cfvo type="num">
                <xm:f>1</xm:f>
              </x14:cfvo>
              <x14:cfIcon iconSet="NoIcons" iconId="0"/>
              <x14:cfIcon iconSet="NoIcons" iconId="0"/>
              <x14:cfIcon iconSet="3Symbols" iconId="0"/>
            </x14:iconSet>
          </x14:cfRule>
          <xm:sqref>E16 E18:E30</xm:sqref>
        </x14:conditionalFormatting>
        <x14:conditionalFormatting xmlns:xm="http://schemas.microsoft.com/office/excel/2006/main">
          <x14:cfRule type="iconSet" priority="5" id="{0C856E30-7C8B-4833-A89F-860737E479AF}">
            <x14:iconSet iconSet="3Symbols" showValue="0" custom="1">
              <x14:cfvo type="percent">
                <xm:f>0</xm:f>
              </x14:cfvo>
              <x14:cfvo type="num">
                <xm:f>0</xm:f>
              </x14:cfvo>
              <x14:cfvo type="num">
                <xm:f>1</xm:f>
              </x14:cfvo>
              <x14:cfIcon iconSet="NoIcons" iconId="0"/>
              <x14:cfIcon iconSet="NoIcons" iconId="0"/>
              <x14:cfIcon iconSet="3Symbols" iconId="0"/>
            </x14:iconSet>
          </x14:cfRule>
          <xm:sqref>E17</xm:sqref>
        </x14:conditionalFormatting>
        <x14:conditionalFormatting xmlns:xm="http://schemas.microsoft.com/office/excel/2006/main">
          <x14:cfRule type="iconSet" priority="4" id="{5B197BD2-F5E9-4343-B2C0-0709F6AA4485}">
            <x14:iconSet iconSet="3Symbols" showValue="0" custom="1">
              <x14:cfvo type="percent">
                <xm:f>0</xm:f>
              </x14:cfvo>
              <x14:cfvo type="num">
                <xm:f>0</xm:f>
              </x14:cfvo>
              <x14:cfvo type="num">
                <xm:f>1</xm:f>
              </x14:cfvo>
              <x14:cfIcon iconSet="NoIcons" iconId="0"/>
              <x14:cfIcon iconSet="NoIcons" iconId="0"/>
              <x14:cfIcon iconSet="3Symbols" iconId="0"/>
            </x14:iconSet>
          </x14:cfRule>
          <xm:sqref>I16 I18:I30</xm:sqref>
        </x14:conditionalFormatting>
        <x14:conditionalFormatting xmlns:xm="http://schemas.microsoft.com/office/excel/2006/main">
          <x14:cfRule type="iconSet" priority="3" id="{3D40A2BB-361B-4EFB-85BD-B2984566580D}">
            <x14:iconSet iconSet="3Symbols" showValue="0" custom="1">
              <x14:cfvo type="percent">
                <xm:f>0</xm:f>
              </x14:cfvo>
              <x14:cfvo type="num">
                <xm:f>0</xm:f>
              </x14:cfvo>
              <x14:cfvo type="num">
                <xm:f>1</xm:f>
              </x14:cfvo>
              <x14:cfIcon iconSet="NoIcons" iconId="0"/>
              <x14:cfIcon iconSet="NoIcons" iconId="0"/>
              <x14:cfIcon iconSet="3Symbols" iconId="0"/>
            </x14:iconSet>
          </x14:cfRule>
          <xm:sqref>I17</xm:sqref>
        </x14:conditionalFormatting>
        <x14:conditionalFormatting xmlns:xm="http://schemas.microsoft.com/office/excel/2006/main">
          <x14:cfRule type="iconSet" priority="2" id="{D45F6276-268F-4649-A4E5-D12364A4CFEC}">
            <x14:iconSet iconSet="3Symbols" showValue="0" custom="1">
              <x14:cfvo type="percent">
                <xm:f>0</xm:f>
              </x14:cfvo>
              <x14:cfvo type="num">
                <xm:f>0</xm:f>
              </x14:cfvo>
              <x14:cfvo type="num">
                <xm:f>1</xm:f>
              </x14:cfvo>
              <x14:cfIcon iconSet="NoIcons" iconId="0"/>
              <x14:cfIcon iconSet="NoIcons" iconId="0"/>
              <x14:cfIcon iconSet="3Symbols" iconId="0"/>
            </x14:iconSet>
          </x14:cfRule>
          <xm:sqref>M16 M18:M30</xm:sqref>
        </x14:conditionalFormatting>
        <x14:conditionalFormatting xmlns:xm="http://schemas.microsoft.com/office/excel/2006/main">
          <x14:cfRule type="iconSet" priority="1" id="{6C3C9345-894C-4F55-8CEE-0377FE1F2FE2}">
            <x14:iconSet iconSet="3Symbols" showValue="0" custom="1">
              <x14:cfvo type="percent">
                <xm:f>0</xm:f>
              </x14:cfvo>
              <x14:cfvo type="num">
                <xm:f>0</xm:f>
              </x14:cfvo>
              <x14:cfvo type="num">
                <xm:f>1</xm:f>
              </x14:cfvo>
              <x14:cfIcon iconSet="NoIcons" iconId="0"/>
              <x14:cfIcon iconSet="NoIcons" iconId="0"/>
              <x14:cfIcon iconSet="3Symbols" iconId="0"/>
            </x14:iconSet>
          </x14:cfRule>
          <xm:sqref>M17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63FC2-86F6-460B-9C52-CB648C8B0685}">
  <sheetPr codeName="Sheet7">
    <tabColor rgb="FF00B050"/>
  </sheetPr>
  <dimension ref="A1:AE90"/>
  <sheetViews>
    <sheetView zoomScaleNormal="100" workbookViewId="0">
      <selection activeCell="C13" sqref="C13"/>
    </sheetView>
  </sheetViews>
  <sheetFormatPr defaultColWidth="9.42578125" defaultRowHeight="12.75" x14ac:dyDescent="0.2"/>
  <cols>
    <col min="1" max="1" width="3.7109375" style="8" customWidth="1"/>
    <col min="2" max="2" width="35.42578125" style="166" customWidth="1"/>
    <col min="3" max="3" width="13.5703125" style="8" customWidth="1"/>
    <col min="4" max="4" width="17.42578125" style="8" customWidth="1"/>
    <col min="5" max="5" width="14.42578125" style="34" customWidth="1"/>
    <col min="6" max="6" width="40.42578125" style="8" customWidth="1"/>
    <col min="7" max="8" width="12.42578125" style="8" customWidth="1"/>
    <col min="9" max="9" width="16.5703125" style="8" customWidth="1"/>
    <col min="10" max="10" width="50.85546875" style="8" customWidth="1"/>
    <col min="11" max="11" width="4.85546875" style="161" customWidth="1"/>
    <col min="12" max="12" width="15.85546875" style="8" customWidth="1"/>
    <col min="13" max="13" width="27.140625" style="8" customWidth="1"/>
    <col min="14" max="14" width="20.5703125" style="8" customWidth="1"/>
    <col min="15" max="15" width="14.7109375" style="8" customWidth="1"/>
    <col min="16" max="16" width="17.42578125" style="8" customWidth="1"/>
    <col min="17" max="17" width="49.85546875" style="8" customWidth="1"/>
    <col min="18" max="18" width="12.42578125" style="8" customWidth="1"/>
    <col min="19" max="19" width="13" style="8" customWidth="1"/>
    <col min="20" max="20" width="43" style="8" customWidth="1"/>
    <col min="21" max="21" width="7.5703125" style="8" customWidth="1"/>
    <col min="22" max="22" width="3.42578125" style="8" customWidth="1"/>
    <col min="23" max="23" width="33.5703125" style="8" customWidth="1"/>
    <col min="24" max="24" width="13.5703125" style="8" customWidth="1"/>
    <col min="25" max="25" width="17.42578125" style="8" customWidth="1"/>
    <col min="26" max="26" width="3.42578125" style="8" customWidth="1"/>
    <col min="27" max="27" width="35.42578125" style="8" customWidth="1"/>
    <col min="28" max="28" width="11.85546875" style="8" customWidth="1"/>
    <col min="29" max="29" width="12.42578125" style="8" customWidth="1"/>
    <col min="30" max="30" width="13" style="8" customWidth="1"/>
    <col min="31" max="31" width="43" style="8" customWidth="1"/>
    <col min="32" max="16384" width="9.42578125" style="8"/>
  </cols>
  <sheetData>
    <row r="1" spans="1:30" s="100" customFormat="1" ht="15" customHeight="1" x14ac:dyDescent="0.2">
      <c r="A1" s="8"/>
      <c r="C1" s="8"/>
      <c r="D1" s="8"/>
      <c r="E1" s="8"/>
      <c r="F1" s="8"/>
      <c r="G1" s="8"/>
      <c r="H1" s="12"/>
      <c r="I1" s="8"/>
      <c r="J1" s="8"/>
      <c r="K1" s="161"/>
      <c r="L1" s="8"/>
      <c r="M1" s="8"/>
      <c r="N1" s="8"/>
      <c r="O1" s="12"/>
      <c r="P1" s="8"/>
      <c r="Q1" s="8"/>
      <c r="R1" s="8"/>
      <c r="S1" s="8"/>
      <c r="T1" s="8"/>
      <c r="U1" s="12"/>
      <c r="V1" s="8"/>
      <c r="W1" s="8"/>
      <c r="X1" s="8"/>
      <c r="Y1" s="8"/>
    </row>
    <row r="2" spans="1:30" s="100" customFormat="1" ht="15" customHeight="1" x14ac:dyDescent="0.2">
      <c r="A2" s="8"/>
      <c r="C2" s="8"/>
      <c r="D2" s="8"/>
      <c r="E2" s="8"/>
      <c r="F2" s="132" t="s">
        <v>309</v>
      </c>
      <c r="G2" s="8"/>
      <c r="H2" s="12"/>
      <c r="I2" s="8"/>
      <c r="J2" s="8"/>
      <c r="K2" s="161"/>
      <c r="L2" s="8"/>
      <c r="M2" s="8"/>
      <c r="N2" s="8"/>
      <c r="O2" s="12"/>
      <c r="P2" s="8"/>
      <c r="Q2" s="8"/>
      <c r="R2" s="8"/>
      <c r="S2" s="8"/>
      <c r="T2" s="8"/>
      <c r="U2" s="12"/>
      <c r="V2" s="8"/>
      <c r="W2" s="8"/>
      <c r="X2" s="8"/>
      <c r="Y2" s="8"/>
    </row>
    <row r="3" spans="1:30" s="100" customFormat="1" ht="15" customHeight="1" x14ac:dyDescent="0.2">
      <c r="A3" s="8"/>
      <c r="C3" s="8"/>
      <c r="D3" s="8"/>
      <c r="E3" s="8"/>
      <c r="F3" s="133" t="s">
        <v>308</v>
      </c>
      <c r="G3" s="8"/>
      <c r="H3" s="12"/>
      <c r="I3" s="8"/>
      <c r="J3" s="8"/>
      <c r="K3" s="161"/>
      <c r="L3" s="8"/>
      <c r="M3" s="8"/>
      <c r="N3" s="8"/>
      <c r="O3" s="12"/>
      <c r="P3" s="8"/>
      <c r="Q3" s="8"/>
      <c r="R3" s="8"/>
      <c r="S3" s="8"/>
      <c r="T3" s="8"/>
      <c r="U3" s="12"/>
      <c r="V3" s="8"/>
      <c r="W3" s="8"/>
      <c r="X3" s="8"/>
      <c r="Y3" s="8"/>
    </row>
    <row r="4" spans="1:30" s="100" customFormat="1" ht="15" customHeight="1" x14ac:dyDescent="0.2">
      <c r="A4" s="8"/>
      <c r="C4" s="8"/>
      <c r="D4" s="8"/>
      <c r="E4" s="8"/>
      <c r="F4" s="8"/>
      <c r="G4" s="8"/>
      <c r="H4" s="12"/>
      <c r="I4" s="8"/>
      <c r="J4" s="8"/>
      <c r="K4" s="161"/>
      <c r="L4" s="8"/>
      <c r="M4" s="8"/>
      <c r="N4" s="8"/>
      <c r="O4" s="12"/>
      <c r="P4" s="8"/>
      <c r="Q4" s="8"/>
      <c r="R4" s="8"/>
      <c r="S4" s="8"/>
      <c r="T4" s="8"/>
      <c r="U4" s="12"/>
      <c r="V4" s="8"/>
      <c r="W4" s="8"/>
      <c r="X4" s="8"/>
      <c r="Y4" s="8"/>
    </row>
    <row r="5" spans="1:30" s="100" customFormat="1" ht="15" customHeight="1" x14ac:dyDescent="0.25">
      <c r="A5" s="8"/>
      <c r="B5" s="85" t="s">
        <v>121</v>
      </c>
      <c r="C5" s="85"/>
      <c r="D5" s="85"/>
      <c r="E5" s="8"/>
      <c r="F5" s="8"/>
      <c r="G5" s="8"/>
      <c r="H5" s="12"/>
      <c r="I5" s="8"/>
      <c r="J5" s="8"/>
      <c r="K5" s="161"/>
      <c r="L5" s="8"/>
      <c r="M5" s="8"/>
      <c r="N5" s="8"/>
      <c r="O5" s="12"/>
      <c r="P5" s="8"/>
      <c r="Q5" s="8"/>
      <c r="R5" s="8"/>
      <c r="S5" s="8"/>
      <c r="T5" s="8"/>
      <c r="U5" s="12"/>
      <c r="V5" s="8"/>
      <c r="W5" s="8"/>
      <c r="X5" s="8"/>
      <c r="Y5" s="8"/>
    </row>
    <row r="6" spans="1:30" s="100" customFormat="1" ht="15" customHeight="1" thickBot="1" x14ac:dyDescent="0.3">
      <c r="A6" s="8"/>
      <c r="B6" s="85"/>
      <c r="C6" s="85"/>
      <c r="D6" s="85"/>
      <c r="E6" s="8"/>
      <c r="F6" s="8"/>
      <c r="G6" s="8"/>
      <c r="H6" s="12"/>
      <c r="I6" s="8"/>
      <c r="J6" s="8"/>
      <c r="K6" s="161"/>
      <c r="L6" s="8"/>
      <c r="M6" s="8"/>
      <c r="N6" s="8"/>
      <c r="O6" s="12"/>
      <c r="P6" s="8"/>
      <c r="Q6" s="8"/>
      <c r="R6" s="8"/>
      <c r="S6" s="8"/>
      <c r="T6" s="8"/>
      <c r="U6" s="12"/>
      <c r="V6" s="8"/>
      <c r="W6" s="8"/>
      <c r="X6" s="8"/>
      <c r="Y6" s="8"/>
    </row>
    <row r="7" spans="1:30" s="100" customFormat="1" ht="31.5" customHeight="1" thickBot="1" x14ac:dyDescent="0.25">
      <c r="A7" s="8"/>
      <c r="B7" s="279" t="s">
        <v>317</v>
      </c>
      <c r="C7" s="280"/>
      <c r="D7" s="280"/>
      <c r="E7" s="280"/>
      <c r="F7" s="281"/>
      <c r="G7" s="8"/>
      <c r="H7" s="8"/>
      <c r="I7" s="8"/>
      <c r="J7" s="8"/>
      <c r="K7" s="161"/>
      <c r="L7" s="8"/>
      <c r="M7" s="8"/>
      <c r="N7" s="8"/>
      <c r="O7" s="12"/>
      <c r="P7" s="8"/>
      <c r="Q7" s="8"/>
      <c r="R7" s="8"/>
      <c r="S7" s="8"/>
      <c r="T7" s="8"/>
      <c r="U7" s="12"/>
      <c r="V7" s="8"/>
      <c r="W7" s="8"/>
      <c r="X7" s="8"/>
      <c r="Y7" s="8"/>
    </row>
    <row r="8" spans="1:30" ht="13.5" thickBot="1" x14ac:dyDescent="0.25"/>
    <row r="9" spans="1:30" ht="44.25" customHeight="1" thickBot="1" x14ac:dyDescent="0.25">
      <c r="B9" s="282" t="s">
        <v>348</v>
      </c>
      <c r="C9" s="317"/>
      <c r="D9" s="284"/>
      <c r="F9" s="331" t="s">
        <v>122</v>
      </c>
      <c r="G9" s="332"/>
      <c r="H9" s="332"/>
      <c r="I9" s="332"/>
      <c r="J9" s="333"/>
    </row>
    <row r="10" spans="1:30" ht="15.75" thickTop="1" x14ac:dyDescent="0.2">
      <c r="B10" s="318" t="s">
        <v>93</v>
      </c>
      <c r="C10" s="207" t="s">
        <v>94</v>
      </c>
      <c r="D10" s="208" t="s">
        <v>95</v>
      </c>
      <c r="F10" s="383" t="s">
        <v>123</v>
      </c>
      <c r="G10" s="384"/>
      <c r="H10" s="385"/>
      <c r="I10" s="209" t="s">
        <v>124</v>
      </c>
      <c r="J10" s="210" t="str">
        <f>IF(AND(Lähtötiedot!D30="Kyllä, samasta rakennuksesta on useampi laskelma",Lähtötiedot!D24="Kyllä, mahdollinen ylitys perusteluineen raportoidaan Tulokset-välilehdelle",'Tulokset, monta käyttötarkoitus'!C16&gt;0),'Tulokset, monta käyttötarkoitus'!C32-Lähtötiedot!D23, IF(AND(Lähtötiedot!D24="Kyllä, mahdollinen ylitys perusteluineen raportoidaan Tulokset-välilehdelle",C12&gt;0),'Tulokset hiilijalanjälki'!C28-Lähtötiedot!D23,""))</f>
        <v/>
      </c>
      <c r="AB10" s="355"/>
      <c r="AC10" s="355"/>
      <c r="AD10" s="355"/>
    </row>
    <row r="11" spans="1:30" ht="16.5" customHeight="1" x14ac:dyDescent="0.2">
      <c r="B11" s="319"/>
      <c r="C11" s="211" t="s">
        <v>96</v>
      </c>
      <c r="D11" s="205" t="s">
        <v>96</v>
      </c>
      <c r="F11" s="386"/>
      <c r="G11" s="387"/>
      <c r="H11" s="388"/>
      <c r="I11" s="184" t="s">
        <v>125</v>
      </c>
      <c r="J11" s="212" t="str">
        <f>IF(AND(Lähtötiedot!D30="Kyllä, samasta rakennuksesta on useampi laskelma",Lähtötiedot!D24="Kyllä, mahdollinen ylitys perusteluineen raportoidaan Tulokset-välilehdelle",'Tulokset, monta käyttötarkoitus'!C16&gt;0),J10/Lähtötiedot!D23, IF(AND(Lähtötiedot!D24="Kyllä, mahdollinen ylitys perusteluineen raportoidaan Tulokset-välilehdelle",C12&gt;0),J10/Lähtötiedot!D23,""))</f>
        <v/>
      </c>
    </row>
    <row r="12" spans="1:30" ht="14.25" customHeight="1" x14ac:dyDescent="0.2">
      <c r="A12" s="32">
        <f>IF(OR(C12="",D12="",C12&lt;=0,D12&lt;0),1,0)</f>
        <v>1</v>
      </c>
      <c r="B12" s="199" t="s">
        <v>320</v>
      </c>
      <c r="C12" s="206">
        <f>(SUM(G44:G56)+SUM(G58:G62)+SUM(G64:G73))/50</f>
        <v>0</v>
      </c>
      <c r="D12" s="205">
        <f>(SUM(G38:G41)+G43)/50</f>
        <v>0</v>
      </c>
      <c r="F12" s="323" t="s">
        <v>126</v>
      </c>
      <c r="G12" s="324"/>
      <c r="H12" s="324"/>
      <c r="I12" s="325"/>
      <c r="J12" s="348"/>
    </row>
    <row r="13" spans="1:30" ht="14.25" customHeight="1" x14ac:dyDescent="0.2">
      <c r="A13" s="32">
        <f>IF(OR(C13="",D13="",C13&gt;0,D13&gt;0),1,0)</f>
        <v>1</v>
      </c>
      <c r="B13" s="199" t="s">
        <v>322</v>
      </c>
      <c r="C13" s="51"/>
      <c r="D13" s="52"/>
      <c r="F13" s="326"/>
      <c r="G13" s="299"/>
      <c r="H13" s="299"/>
      <c r="I13" s="327"/>
      <c r="J13" s="349"/>
    </row>
    <row r="14" spans="1:30" ht="15" customHeight="1" x14ac:dyDescent="0.2">
      <c r="A14" s="32">
        <f>IF(OR(C14="",D14="",C14&lt;=0,D14&lt;0),1,0)</f>
        <v>1</v>
      </c>
      <c r="B14" s="199" t="s">
        <v>99</v>
      </c>
      <c r="C14" s="49"/>
      <c r="D14" s="50"/>
      <c r="F14" s="328"/>
      <c r="G14" s="329"/>
      <c r="H14" s="329"/>
      <c r="I14" s="330"/>
      <c r="J14" s="350"/>
    </row>
    <row r="15" spans="1:30" ht="15" customHeight="1" x14ac:dyDescent="0.2">
      <c r="A15" s="32">
        <f>IF(OR(C15="",D15="",C15&lt;=0,D15&lt;0),1,0)</f>
        <v>1</v>
      </c>
      <c r="B15" s="199" t="s">
        <v>100</v>
      </c>
      <c r="C15" s="49"/>
      <c r="D15" s="50"/>
      <c r="F15" s="342" t="s">
        <v>127</v>
      </c>
      <c r="G15" s="336" t="s">
        <v>128</v>
      </c>
      <c r="H15" s="337"/>
      <c r="I15" s="302" t="s">
        <v>129</v>
      </c>
      <c r="J15" s="345" t="s">
        <v>130</v>
      </c>
    </row>
    <row r="16" spans="1:30" ht="15.75" customHeight="1" thickBot="1" x14ac:dyDescent="0.25">
      <c r="A16" s="32">
        <f>IF(OR(C16="",D16="",C16&lt;=0,D16&lt;0),1,0)</f>
        <v>1</v>
      </c>
      <c r="B16" s="203" t="s">
        <v>101</v>
      </c>
      <c r="C16" s="61"/>
      <c r="D16" s="62"/>
      <c r="F16" s="343"/>
      <c r="G16" s="338"/>
      <c r="H16" s="339"/>
      <c r="I16" s="334"/>
      <c r="J16" s="346"/>
    </row>
    <row r="17" spans="1:27" ht="13.5" customHeight="1" thickBot="1" x14ac:dyDescent="0.25">
      <c r="A17" s="32"/>
      <c r="B17" s="201" t="s">
        <v>102</v>
      </c>
      <c r="C17" s="202">
        <f>SUM(C12:C16)</f>
        <v>0</v>
      </c>
      <c r="D17" s="196">
        <f>SUM(D12:D16)</f>
        <v>0</v>
      </c>
      <c r="F17" s="343"/>
      <c r="G17" s="338"/>
      <c r="H17" s="339"/>
      <c r="I17" s="334"/>
      <c r="J17" s="346"/>
    </row>
    <row r="18" spans="1:27" ht="14.25" x14ac:dyDescent="0.2">
      <c r="A18" s="32">
        <f>IF(OR(C18="",D18="",C18&lt;=0,D18&lt;0),1,0)</f>
        <v>1</v>
      </c>
      <c r="B18" s="198" t="s">
        <v>325</v>
      </c>
      <c r="C18" s="204">
        <f>(SUM(H44:H56)+SUM(H58:H62)+SUM(H64:H73))/50</f>
        <v>0</v>
      </c>
      <c r="D18" s="205">
        <f>(SUM(H38:H41)+H43)/50</f>
        <v>0</v>
      </c>
      <c r="F18" s="344"/>
      <c r="G18" s="340"/>
      <c r="H18" s="341"/>
      <c r="I18" s="335"/>
      <c r="J18" s="347"/>
    </row>
    <row r="19" spans="1:27" ht="14.25" x14ac:dyDescent="0.2">
      <c r="A19" s="32">
        <f>IF(OR(C19="",D19="",C19&gt;0,D19&gt;0),1,0)</f>
        <v>1</v>
      </c>
      <c r="B19" s="203" t="s">
        <v>323</v>
      </c>
      <c r="C19" s="61"/>
      <c r="D19" s="62"/>
      <c r="F19" s="320"/>
      <c r="G19" s="304"/>
      <c r="H19" s="305"/>
      <c r="I19" s="310"/>
      <c r="J19" s="295"/>
    </row>
    <row r="20" spans="1:27" ht="13.5" thickBot="1" x14ac:dyDescent="0.25">
      <c r="A20" s="32">
        <f>IF(OR(C20="",D20="",C20&lt;=0,D20&lt;0),1,0)</f>
        <v>1</v>
      </c>
      <c r="B20" s="200" t="s">
        <v>105</v>
      </c>
      <c r="C20" s="53"/>
      <c r="D20" s="54"/>
      <c r="F20" s="321"/>
      <c r="G20" s="308"/>
      <c r="H20" s="309"/>
      <c r="I20" s="312"/>
      <c r="J20" s="297"/>
    </row>
    <row r="21" spans="1:27" ht="13.5" thickBot="1" x14ac:dyDescent="0.25">
      <c r="A21" s="32"/>
      <c r="B21" s="201" t="s">
        <v>106</v>
      </c>
      <c r="C21" s="202">
        <f>SUM(C18:C20)</f>
        <v>0</v>
      </c>
      <c r="D21" s="196">
        <f>SUM(D18:D20)</f>
        <v>0</v>
      </c>
      <c r="F21" s="321"/>
      <c r="G21" s="308"/>
      <c r="H21" s="309"/>
      <c r="I21" s="312"/>
      <c r="J21" s="297"/>
    </row>
    <row r="22" spans="1:27" x14ac:dyDescent="0.2">
      <c r="A22" s="32">
        <f>IF(OR(C22="",D22="",C22&lt;=0,D22&lt;0),1,0)</f>
        <v>1</v>
      </c>
      <c r="B22" s="198" t="s">
        <v>107</v>
      </c>
      <c r="C22" s="55"/>
      <c r="D22" s="56"/>
      <c r="F22" s="322"/>
      <c r="G22" s="306"/>
      <c r="H22" s="307"/>
      <c r="I22" s="311"/>
      <c r="J22" s="296"/>
    </row>
    <row r="23" spans="1:27" x14ac:dyDescent="0.2">
      <c r="A23" s="32">
        <f>IF(OR(C23="",D23="",C23&lt;=0,D23&lt;0),1,0)</f>
        <v>1</v>
      </c>
      <c r="B23" s="199" t="s">
        <v>108</v>
      </c>
      <c r="C23" s="49"/>
      <c r="D23" s="50"/>
      <c r="F23" s="320"/>
      <c r="G23" s="304"/>
      <c r="H23" s="305"/>
      <c r="I23" s="310"/>
      <c r="J23" s="295"/>
    </row>
    <row r="24" spans="1:27" x14ac:dyDescent="0.2">
      <c r="A24" s="32">
        <f>IF(OR(C24="",D24="",C24&lt;=0,D24&lt;0),1,0)</f>
        <v>1</v>
      </c>
      <c r="B24" s="199" t="s">
        <v>109</v>
      </c>
      <c r="C24" s="49"/>
      <c r="D24" s="50"/>
      <c r="F24" s="321"/>
      <c r="G24" s="308"/>
      <c r="H24" s="309"/>
      <c r="I24" s="312"/>
      <c r="J24" s="297"/>
    </row>
    <row r="25" spans="1:27" x14ac:dyDescent="0.2">
      <c r="A25" s="32">
        <f>IF(OR(C25="",D25="",C25&lt;=0,D25&lt;0),1,0)</f>
        <v>1</v>
      </c>
      <c r="B25" s="199" t="s">
        <v>110</v>
      </c>
      <c r="C25" s="53"/>
      <c r="D25" s="54"/>
      <c r="F25" s="321"/>
      <c r="G25" s="308"/>
      <c r="H25" s="309"/>
      <c r="I25" s="312"/>
      <c r="J25" s="297"/>
    </row>
    <row r="26" spans="1:27" ht="15" thickBot="1" x14ac:dyDescent="0.25">
      <c r="A26" s="32">
        <f>IF(OR(C26="",D26="",C26&lt;0,D26&lt;0),1,0)</f>
        <v>1</v>
      </c>
      <c r="B26" s="200" t="s">
        <v>324</v>
      </c>
      <c r="C26" s="53"/>
      <c r="D26" s="54"/>
      <c r="F26" s="322"/>
      <c r="G26" s="306"/>
      <c r="H26" s="307"/>
      <c r="I26" s="311"/>
      <c r="J26" s="296"/>
    </row>
    <row r="27" spans="1:27" ht="13.5" thickBot="1" x14ac:dyDescent="0.25">
      <c r="A27" s="32">
        <f>IF(OR(C27="",D27="",C27&lt;0,D27&lt;0),1,0)</f>
        <v>0</v>
      </c>
      <c r="B27" s="194" t="s">
        <v>112</v>
      </c>
      <c r="C27" s="195">
        <f>SUM(C22:C26)</f>
        <v>0</v>
      </c>
      <c r="D27" s="196">
        <f>SUM(D22:D26)</f>
        <v>0</v>
      </c>
      <c r="F27" s="320"/>
      <c r="G27" s="304"/>
      <c r="H27" s="305"/>
      <c r="I27" s="310"/>
      <c r="J27" s="295"/>
    </row>
    <row r="28" spans="1:27" ht="43.5" customHeight="1" thickTop="1" thickBot="1" x14ac:dyDescent="0.25">
      <c r="A28" s="197"/>
      <c r="B28" s="185" t="s">
        <v>113</v>
      </c>
      <c r="C28" s="186">
        <f>C17+C21+C27</f>
        <v>0</v>
      </c>
      <c r="D28" s="187">
        <f>D17+D21+D27</f>
        <v>0</v>
      </c>
      <c r="F28" s="322"/>
      <c r="G28" s="306"/>
      <c r="H28" s="307"/>
      <c r="I28" s="311"/>
      <c r="J28" s="296"/>
    </row>
    <row r="29" spans="1:27" s="14" customFormat="1" ht="16.5" customHeight="1" thickTop="1" thickBot="1" x14ac:dyDescent="0.25">
      <c r="F29" s="298" t="s">
        <v>131</v>
      </c>
      <c r="G29" s="299"/>
      <c r="H29" s="299"/>
      <c r="I29" s="302" t="s">
        <v>124</v>
      </c>
      <c r="J29" s="365">
        <f>SUM(I19:I28)/50</f>
        <v>0</v>
      </c>
      <c r="K29" s="161"/>
      <c r="L29" s="8"/>
      <c r="M29" s="8"/>
      <c r="N29" s="8"/>
      <c r="O29" s="8"/>
      <c r="P29" s="8"/>
      <c r="Q29" s="8"/>
      <c r="R29" s="8"/>
      <c r="S29" s="8"/>
      <c r="T29" s="8"/>
      <c r="U29" s="8"/>
      <c r="V29" s="8"/>
      <c r="W29" s="8"/>
      <c r="X29" s="8"/>
      <c r="Y29" s="8"/>
      <c r="Z29" s="8"/>
      <c r="AA29" s="8"/>
    </row>
    <row r="30" spans="1:27" ht="35.450000000000003" customHeight="1" thickTop="1" thickBot="1" x14ac:dyDescent="0.25">
      <c r="A30" s="34"/>
      <c r="B30" s="185" t="s">
        <v>132</v>
      </c>
      <c r="C30" s="186">
        <f>C28*50</f>
        <v>0</v>
      </c>
      <c r="D30" s="187">
        <f>D28*50</f>
        <v>0</v>
      </c>
      <c r="F30" s="300"/>
      <c r="G30" s="301"/>
      <c r="H30" s="301"/>
      <c r="I30" s="303"/>
      <c r="J30" s="366"/>
    </row>
    <row r="31" spans="1:27" ht="35.450000000000003" customHeight="1" thickTop="1" thickBot="1" x14ac:dyDescent="0.25">
      <c r="A31" s="34"/>
      <c r="B31" s="185" t="s">
        <v>306</v>
      </c>
      <c r="C31" s="186" cm="1">
        <f t="array" ref="C31">C30*Lähtötiedot!D39:D39</f>
        <v>0</v>
      </c>
      <c r="D31" s="187" cm="1">
        <f t="array" ref="D31">D30*Lähtötiedot!D39:D39</f>
        <v>0</v>
      </c>
    </row>
    <row r="32" spans="1:27" ht="66.599999999999994" customHeight="1" thickTop="1" x14ac:dyDescent="0.2">
      <c r="A32" s="34"/>
      <c r="B32" s="316" t="s">
        <v>321</v>
      </c>
      <c r="C32" s="316"/>
      <c r="D32" s="316"/>
    </row>
    <row r="33" spans="1:21" ht="14.45" customHeight="1" thickBot="1" x14ac:dyDescent="0.25">
      <c r="B33" s="34"/>
      <c r="C33" s="34"/>
      <c r="D33" s="34"/>
      <c r="M33" s="12"/>
      <c r="N33" s="12"/>
    </row>
    <row r="34" spans="1:21" ht="28.5" customHeight="1" thickBot="1" x14ac:dyDescent="0.25">
      <c r="B34" s="282" t="s">
        <v>133</v>
      </c>
      <c r="C34" s="283"/>
      <c r="D34" s="283"/>
      <c r="E34" s="283"/>
      <c r="F34" s="283"/>
      <c r="G34" s="283"/>
      <c r="H34" s="283"/>
      <c r="I34" s="283"/>
      <c r="J34" s="284"/>
    </row>
    <row r="35" spans="1:21" ht="33" customHeight="1" x14ac:dyDescent="0.2">
      <c r="B35" s="370"/>
      <c r="C35" s="359" t="s">
        <v>326</v>
      </c>
      <c r="D35" s="361" t="s">
        <v>134</v>
      </c>
      <c r="E35" s="362"/>
      <c r="F35" s="372" t="s">
        <v>327</v>
      </c>
      <c r="G35" s="359" t="s">
        <v>328</v>
      </c>
      <c r="H35" s="359" t="s">
        <v>329</v>
      </c>
      <c r="I35" s="361" t="s">
        <v>135</v>
      </c>
      <c r="J35" s="362"/>
    </row>
    <row r="36" spans="1:21" ht="30" customHeight="1" thickBot="1" x14ac:dyDescent="0.25">
      <c r="B36" s="371"/>
      <c r="C36" s="360"/>
      <c r="D36" s="363"/>
      <c r="E36" s="364"/>
      <c r="F36" s="373"/>
      <c r="G36" s="360"/>
      <c r="H36" s="360"/>
      <c r="I36" s="363"/>
      <c r="J36" s="364"/>
    </row>
    <row r="37" spans="1:21" ht="19.350000000000001" customHeight="1" x14ac:dyDescent="0.2">
      <c r="B37" s="188" t="s">
        <v>136</v>
      </c>
      <c r="C37" s="189"/>
      <c r="D37" s="190"/>
      <c r="E37" s="190"/>
      <c r="F37" s="190"/>
      <c r="G37" s="190"/>
      <c r="H37" s="191"/>
      <c r="I37" s="190"/>
      <c r="J37" s="192"/>
      <c r="K37" s="92"/>
      <c r="S37" s="193"/>
      <c r="T37" s="193"/>
      <c r="U37" s="193"/>
    </row>
    <row r="38" spans="1:21" ht="30" customHeight="1" x14ac:dyDescent="0.2">
      <c r="A38" s="154">
        <f>IF(AND(OR(C38="Valitse",C38="Kyllä"),OR(D38="",F38="",OR(G38="",H38=""))),1,0)</f>
        <v>1</v>
      </c>
      <c r="B38" s="181" t="s">
        <v>137</v>
      </c>
      <c r="C38" s="22" t="s">
        <v>12</v>
      </c>
      <c r="D38" s="314"/>
      <c r="E38" s="315"/>
      <c r="F38" s="23"/>
      <c r="G38" s="110"/>
      <c r="H38" s="111"/>
      <c r="I38" s="356" t="s">
        <v>138</v>
      </c>
      <c r="J38" s="367"/>
      <c r="K38" s="351">
        <f>IF(J38="",1,0)</f>
        <v>1</v>
      </c>
    </row>
    <row r="39" spans="1:21" ht="30" customHeight="1" x14ac:dyDescent="0.2">
      <c r="A39" s="154">
        <f>IF(AND(OR(C39="Valitse",C39="Kyllä"),OR(D39="",F39="",OR(G39="",H39=""))),1,0)</f>
        <v>1</v>
      </c>
      <c r="B39" s="182" t="s">
        <v>139</v>
      </c>
      <c r="C39" s="22" t="s">
        <v>12</v>
      </c>
      <c r="D39" s="314"/>
      <c r="E39" s="315"/>
      <c r="F39" s="23"/>
      <c r="G39" s="110"/>
      <c r="H39" s="111"/>
      <c r="I39" s="357"/>
      <c r="J39" s="368"/>
      <c r="K39" s="351"/>
    </row>
    <row r="40" spans="1:21" ht="30" customHeight="1" x14ac:dyDescent="0.2">
      <c r="A40" s="154">
        <f>IF(AND(OR(C40="Valitse",C40="Kyllä"),OR(D40="",F40="",OR(G40="",H40=""))),1,0)</f>
        <v>1</v>
      </c>
      <c r="B40" s="181" t="s">
        <v>140</v>
      </c>
      <c r="C40" s="22" t="s">
        <v>12</v>
      </c>
      <c r="D40" s="314"/>
      <c r="E40" s="315"/>
      <c r="F40" s="23"/>
      <c r="G40" s="110"/>
      <c r="H40" s="111"/>
      <c r="I40" s="357"/>
      <c r="J40" s="368"/>
      <c r="K40" s="351"/>
    </row>
    <row r="41" spans="1:21" ht="30" customHeight="1" x14ac:dyDescent="0.2">
      <c r="A41" s="154">
        <f>IF(AND(OR(C41="Valitse",C41="Kyllä"),OR(D41="",F41="",OR(G41="",H41=""))),1,0)</f>
        <v>1</v>
      </c>
      <c r="B41" s="183" t="s">
        <v>141</v>
      </c>
      <c r="C41" s="22" t="s">
        <v>12</v>
      </c>
      <c r="D41" s="314"/>
      <c r="E41" s="315"/>
      <c r="F41" s="23"/>
      <c r="G41" s="110"/>
      <c r="H41" s="111"/>
      <c r="I41" s="358"/>
      <c r="J41" s="369"/>
      <c r="K41" s="351"/>
    </row>
    <row r="42" spans="1:21" ht="19.350000000000001" customHeight="1" x14ac:dyDescent="0.2">
      <c r="A42" s="154"/>
      <c r="B42" s="374" t="s">
        <v>142</v>
      </c>
      <c r="C42" s="375"/>
      <c r="D42" s="375"/>
      <c r="E42" s="375"/>
      <c r="F42" s="375"/>
      <c r="G42" s="375"/>
      <c r="H42" s="375"/>
      <c r="I42" s="375"/>
      <c r="J42" s="376"/>
      <c r="K42" s="175"/>
    </row>
    <row r="43" spans="1:21" ht="30" customHeight="1" x14ac:dyDescent="0.2">
      <c r="A43" s="154">
        <f t="shared" ref="A43:A49" si="0">IF(AND(OR(C43="Valitse",C43="Kyllä"),OR(D43="",F43="",OR(G43="",H43="",G43&lt;=0))),1,0)</f>
        <v>1</v>
      </c>
      <c r="B43" s="180" t="s">
        <v>143</v>
      </c>
      <c r="C43" s="22" t="s">
        <v>12</v>
      </c>
      <c r="D43" s="314"/>
      <c r="E43" s="315"/>
      <c r="F43" s="23"/>
      <c r="G43" s="110"/>
      <c r="H43" s="110"/>
      <c r="I43" s="353" t="s">
        <v>144</v>
      </c>
      <c r="J43" s="389"/>
      <c r="K43" s="352">
        <f>IF(J43="",1,0)</f>
        <v>1</v>
      </c>
    </row>
    <row r="44" spans="1:21" ht="30" customHeight="1" x14ac:dyDescent="0.2">
      <c r="A44" s="154">
        <f>IF(AND(OR(C44="Valitse",C44="Kyllä"),OR(D44="",F44="",OR(G44="",H44="",G44&lt;=0))),1,0)</f>
        <v>1</v>
      </c>
      <c r="B44" s="177" t="s">
        <v>145</v>
      </c>
      <c r="C44" s="22" t="s">
        <v>12</v>
      </c>
      <c r="D44" s="314"/>
      <c r="E44" s="315"/>
      <c r="F44" s="23"/>
      <c r="G44" s="110"/>
      <c r="H44" s="110"/>
      <c r="I44" s="354"/>
      <c r="J44" s="390"/>
      <c r="K44" s="352"/>
    </row>
    <row r="45" spans="1:21" ht="30" customHeight="1" x14ac:dyDescent="0.2">
      <c r="A45" s="154">
        <f>IF(AND(OR(C45="Valitse",C45="Kyllä"),OR(D45="",F45="",OR(G45="",H45="",G45&lt;=0))),1,0)</f>
        <v>1</v>
      </c>
      <c r="B45" s="168" t="s">
        <v>146</v>
      </c>
      <c r="C45" s="22" t="s">
        <v>12</v>
      </c>
      <c r="D45" s="314"/>
      <c r="E45" s="315"/>
      <c r="F45" s="23"/>
      <c r="G45" s="110"/>
      <c r="H45" s="110"/>
      <c r="I45" s="325" t="s">
        <v>147</v>
      </c>
      <c r="J45" s="389"/>
      <c r="K45" s="352">
        <f>IF(J45="",1,0)</f>
        <v>1</v>
      </c>
    </row>
    <row r="46" spans="1:21" ht="30" customHeight="1" x14ac:dyDescent="0.2">
      <c r="A46" s="154">
        <f>IF(AND(OR(C46="Valitse",C46="Kyllä"),OR(D46="",F46="",OR(G46="",H46="",G46&lt;=0))),1,0)</f>
        <v>1</v>
      </c>
      <c r="B46" s="177" t="s">
        <v>148</v>
      </c>
      <c r="C46" s="22" t="s">
        <v>12</v>
      </c>
      <c r="D46" s="314"/>
      <c r="E46" s="315"/>
      <c r="F46" s="23"/>
      <c r="G46" s="110"/>
      <c r="H46" s="110"/>
      <c r="I46" s="327"/>
      <c r="J46" s="392"/>
      <c r="K46" s="352"/>
    </row>
    <row r="47" spans="1:21" ht="30" customHeight="1" x14ac:dyDescent="0.2">
      <c r="A47" s="154">
        <f t="shared" si="0"/>
        <v>1</v>
      </c>
      <c r="B47" s="168" t="s">
        <v>149</v>
      </c>
      <c r="C47" s="22" t="s">
        <v>12</v>
      </c>
      <c r="D47" s="314"/>
      <c r="E47" s="315"/>
      <c r="F47" s="23"/>
      <c r="G47" s="110"/>
      <c r="H47" s="110"/>
      <c r="I47" s="327"/>
      <c r="J47" s="392"/>
      <c r="K47" s="352"/>
    </row>
    <row r="48" spans="1:21" ht="30" customHeight="1" x14ac:dyDescent="0.2">
      <c r="A48" s="154">
        <f t="shared" si="0"/>
        <v>1</v>
      </c>
      <c r="B48" s="177" t="s">
        <v>150</v>
      </c>
      <c r="C48" s="22" t="s">
        <v>12</v>
      </c>
      <c r="D48" s="314"/>
      <c r="E48" s="315"/>
      <c r="F48" s="23"/>
      <c r="G48" s="110"/>
      <c r="H48" s="110"/>
      <c r="I48" s="327"/>
      <c r="J48" s="392"/>
      <c r="K48" s="352"/>
    </row>
    <row r="49" spans="1:20" ht="30" customHeight="1" x14ac:dyDescent="0.2">
      <c r="A49" s="154">
        <f t="shared" si="0"/>
        <v>1</v>
      </c>
      <c r="B49" s="168" t="s">
        <v>151</v>
      </c>
      <c r="C49" s="22" t="s">
        <v>12</v>
      </c>
      <c r="D49" s="314"/>
      <c r="E49" s="315"/>
      <c r="F49" s="23"/>
      <c r="G49" s="110"/>
      <c r="H49" s="110"/>
      <c r="I49" s="327"/>
      <c r="J49" s="392"/>
      <c r="K49" s="352"/>
    </row>
    <row r="50" spans="1:20" ht="30" customHeight="1" x14ac:dyDescent="0.2">
      <c r="A50" s="154">
        <f>IF(AND(OR(C50="Valitse",C50="Kyllä"),OR(D50="",F50="",OR(G50="",H50="",G50&lt;=0))),1,0)</f>
        <v>1</v>
      </c>
      <c r="B50" s="168" t="s">
        <v>152</v>
      </c>
      <c r="C50" s="22" t="s">
        <v>12</v>
      </c>
      <c r="D50" s="314"/>
      <c r="E50" s="315"/>
      <c r="F50" s="23"/>
      <c r="G50" s="110"/>
      <c r="H50" s="110"/>
      <c r="I50" s="327"/>
      <c r="J50" s="392"/>
      <c r="K50" s="352"/>
    </row>
    <row r="51" spans="1:20" ht="30" customHeight="1" x14ac:dyDescent="0.2">
      <c r="A51" s="154">
        <f>IF(AND(OR(C51="Valitse",C51="Kyllä"),OR(D51="",F51="",OR(G51="",H51=""))),1,0)</f>
        <v>1</v>
      </c>
      <c r="B51" s="176" t="s">
        <v>153</v>
      </c>
      <c r="C51" s="22" t="s">
        <v>12</v>
      </c>
      <c r="D51" s="314"/>
      <c r="E51" s="315"/>
      <c r="F51" s="23"/>
      <c r="G51" s="110"/>
      <c r="H51" s="110"/>
      <c r="I51" s="330"/>
      <c r="J51" s="390"/>
      <c r="K51" s="352"/>
      <c r="L51" s="377"/>
      <c r="M51" s="377"/>
      <c r="N51" s="377"/>
      <c r="O51" s="377"/>
      <c r="P51" s="377"/>
      <c r="Q51" s="377"/>
      <c r="R51" s="377"/>
      <c r="S51" s="377"/>
      <c r="T51" s="377"/>
    </row>
    <row r="52" spans="1:20" ht="30" customHeight="1" x14ac:dyDescent="0.2">
      <c r="A52" s="154">
        <f>IF(AND(OR(C52="Valitse",C52="Kyllä"),OR(D52="",F52="",OR(G52="",H52="",G52&lt;=0))),1,0)</f>
        <v>1</v>
      </c>
      <c r="B52" s="168" t="s">
        <v>154</v>
      </c>
      <c r="C52" s="22" t="s">
        <v>12</v>
      </c>
      <c r="D52" s="314"/>
      <c r="E52" s="315"/>
      <c r="F52" s="23"/>
      <c r="G52" s="110"/>
      <c r="H52" s="110"/>
      <c r="I52" s="325" t="s">
        <v>155</v>
      </c>
      <c r="J52" s="389"/>
      <c r="K52" s="352">
        <f>IF(J52="",1,0)</f>
        <v>1</v>
      </c>
    </row>
    <row r="53" spans="1:20" ht="30" customHeight="1" x14ac:dyDescent="0.2">
      <c r="A53" s="154">
        <f>IF(AND(OR(C53="Valitse",C53="Kyllä"),OR(D53="",F53="",OR(G53="",H53="",G53&lt;=0))),1,0)</f>
        <v>1</v>
      </c>
      <c r="B53" s="168" t="s">
        <v>156</v>
      </c>
      <c r="C53" s="22" t="s">
        <v>12</v>
      </c>
      <c r="D53" s="314"/>
      <c r="E53" s="315"/>
      <c r="F53" s="23"/>
      <c r="G53" s="110"/>
      <c r="H53" s="110"/>
      <c r="I53" s="327"/>
      <c r="J53" s="392"/>
      <c r="K53" s="352"/>
    </row>
    <row r="54" spans="1:20" ht="30" customHeight="1" x14ac:dyDescent="0.2">
      <c r="A54" s="154">
        <f>IF(AND(OR(C54="Valitse",C54="Kyllä"),OR(D54="",F54="",OR(G54="",H54="",G54&lt;=0))),1,0)</f>
        <v>1</v>
      </c>
      <c r="B54" s="176" t="s">
        <v>157</v>
      </c>
      <c r="C54" s="22" t="s">
        <v>12</v>
      </c>
      <c r="D54" s="314"/>
      <c r="E54" s="315"/>
      <c r="F54" s="23"/>
      <c r="G54" s="110"/>
      <c r="H54" s="110"/>
      <c r="I54" s="327"/>
      <c r="J54" s="392"/>
      <c r="K54" s="352"/>
    </row>
    <row r="55" spans="1:20" ht="30" customHeight="1" x14ac:dyDescent="0.2">
      <c r="A55" s="154">
        <f>IF(AND(OR(C55="Valitse",C55="Kyllä"),OR(D55="",F55="",OR(G55="",H55=""))),1,0)</f>
        <v>1</v>
      </c>
      <c r="B55" s="176" t="s">
        <v>158</v>
      </c>
      <c r="C55" s="22" t="s">
        <v>12</v>
      </c>
      <c r="D55" s="314"/>
      <c r="E55" s="315"/>
      <c r="F55" s="23"/>
      <c r="G55" s="110"/>
      <c r="H55" s="110"/>
      <c r="I55" s="330"/>
      <c r="J55" s="390"/>
      <c r="K55" s="352"/>
    </row>
    <row r="56" spans="1:20" ht="30" customHeight="1" x14ac:dyDescent="0.2">
      <c r="A56" s="154">
        <f>IF(AND(OR(C56="Valitse",C56="Kyllä"),OR(D56="",F56="",OR(G56="",H56="",G56&lt;=0))),1,0)</f>
        <v>1</v>
      </c>
      <c r="B56" s="176" t="s">
        <v>159</v>
      </c>
      <c r="C56" s="22" t="s">
        <v>12</v>
      </c>
      <c r="D56" s="314"/>
      <c r="E56" s="315"/>
      <c r="F56" s="23"/>
      <c r="G56" s="110"/>
      <c r="H56" s="110"/>
      <c r="I56" s="179" t="s">
        <v>160</v>
      </c>
      <c r="J56" s="43"/>
      <c r="K56" s="99">
        <f>IF(J56="",1,0)</f>
        <v>1</v>
      </c>
    </row>
    <row r="57" spans="1:20" ht="18.600000000000001" customHeight="1" x14ac:dyDescent="0.2">
      <c r="A57" s="154"/>
      <c r="B57" s="374" t="s">
        <v>161</v>
      </c>
      <c r="C57" s="375"/>
      <c r="D57" s="375"/>
      <c r="E57" s="375"/>
      <c r="F57" s="375"/>
      <c r="G57" s="375"/>
      <c r="H57" s="375"/>
      <c r="I57" s="375"/>
      <c r="J57" s="376"/>
      <c r="K57" s="175"/>
    </row>
    <row r="58" spans="1:20" ht="30" customHeight="1" x14ac:dyDescent="0.2">
      <c r="A58" s="154">
        <f>IF(AND(OR(C58="Valitse",C58="Kyllä"),OR(D58="",F58="",OR(G58="",H58="",G58&lt;=0,H58&lt;=0))),1,0)</f>
        <v>1</v>
      </c>
      <c r="B58" s="168" t="s">
        <v>162</v>
      </c>
      <c r="C58" s="22" t="s">
        <v>12</v>
      </c>
      <c r="D58" s="314"/>
      <c r="E58" s="315"/>
      <c r="F58" s="23"/>
      <c r="G58" s="110"/>
      <c r="H58" s="110"/>
      <c r="I58" s="380" t="s">
        <v>163</v>
      </c>
      <c r="J58" s="389"/>
      <c r="K58" s="352">
        <f>IF(J58="",1,0)</f>
        <v>1</v>
      </c>
    </row>
    <row r="59" spans="1:20" ht="30" customHeight="1" x14ac:dyDescent="0.2">
      <c r="A59" s="154">
        <f>IF(AND(OR(C59="Valitse",C59="Kyllä"),OR(D59="",F59="",OR(G59="",H59="",G59&lt;=0,H59&lt;=0))),1,0)</f>
        <v>1</v>
      </c>
      <c r="B59" s="176" t="s">
        <v>164</v>
      </c>
      <c r="C59" s="22" t="s">
        <v>12</v>
      </c>
      <c r="D59" s="314"/>
      <c r="E59" s="315"/>
      <c r="F59" s="23"/>
      <c r="G59" s="110"/>
      <c r="H59" s="110"/>
      <c r="I59" s="381"/>
      <c r="J59" s="392"/>
      <c r="K59" s="352"/>
    </row>
    <row r="60" spans="1:20" ht="30" customHeight="1" x14ac:dyDescent="0.2">
      <c r="A60" s="154">
        <f>IF(AND(OR(C60="Valitse",C60="Kyllä"),OR(D60="",F60="",OR(G60="",H60="",G60&lt;=0,H60&lt;=0))),1,0)</f>
        <v>1</v>
      </c>
      <c r="B60" s="177" t="s">
        <v>165</v>
      </c>
      <c r="C60" s="22" t="s">
        <v>12</v>
      </c>
      <c r="D60" s="314"/>
      <c r="E60" s="315"/>
      <c r="F60" s="23"/>
      <c r="G60" s="110"/>
      <c r="H60" s="110"/>
      <c r="I60" s="381"/>
      <c r="J60" s="392"/>
      <c r="K60" s="352"/>
    </row>
    <row r="61" spans="1:20" ht="30" customHeight="1" x14ac:dyDescent="0.2">
      <c r="A61" s="154">
        <f>IF(AND(OR(C61="Valitse",C61="Kyllä"),OR(D61="",F61="",OR(G61="",H61=""))),1,0)</f>
        <v>1</v>
      </c>
      <c r="B61" s="178" t="s">
        <v>166</v>
      </c>
      <c r="C61" s="22" t="s">
        <v>12</v>
      </c>
      <c r="D61" s="314"/>
      <c r="E61" s="315"/>
      <c r="F61" s="23"/>
      <c r="G61" s="110"/>
      <c r="H61" s="110"/>
      <c r="I61" s="381"/>
      <c r="J61" s="392"/>
      <c r="K61" s="352"/>
    </row>
    <row r="62" spans="1:20" ht="30" customHeight="1" x14ac:dyDescent="0.2">
      <c r="A62" s="154">
        <f>IF(AND(OR(C62="Valitse",C62="Kyllä"),OR(D62="",F62="",OR(G62="",H62=""))),1,0)</f>
        <v>1</v>
      </c>
      <c r="B62" s="168" t="s">
        <v>167</v>
      </c>
      <c r="C62" s="22" t="s">
        <v>12</v>
      </c>
      <c r="D62" s="314"/>
      <c r="E62" s="315"/>
      <c r="F62" s="23"/>
      <c r="G62" s="110"/>
      <c r="H62" s="110"/>
      <c r="I62" s="382"/>
      <c r="J62" s="390"/>
      <c r="K62" s="352"/>
    </row>
    <row r="63" spans="1:20" ht="20.45" customHeight="1" x14ac:dyDescent="0.2">
      <c r="A63" s="154"/>
      <c r="B63" s="374" t="s">
        <v>168</v>
      </c>
      <c r="C63" s="375"/>
      <c r="D63" s="375"/>
      <c r="E63" s="375"/>
      <c r="F63" s="375"/>
      <c r="G63" s="375"/>
      <c r="H63" s="375"/>
      <c r="I63" s="375"/>
      <c r="J63" s="376"/>
      <c r="K63" s="175"/>
    </row>
    <row r="64" spans="1:20" ht="30" customHeight="1" x14ac:dyDescent="0.2">
      <c r="A64" s="154">
        <f t="shared" ref="A64:A68" si="1">IF(AND(OR(C64="Valitse",C64="Kyllä"),OR(D64="",F64="",OR(G64="",H64="",G64&lt;=0,H64&lt;=0))),1,0)</f>
        <v>1</v>
      </c>
      <c r="B64" s="168" t="s">
        <v>330</v>
      </c>
      <c r="C64" s="22" t="s">
        <v>12</v>
      </c>
      <c r="D64" s="378"/>
      <c r="E64" s="379"/>
      <c r="F64" s="23"/>
      <c r="G64" s="110"/>
      <c r="H64" s="110"/>
      <c r="I64" s="385" t="s">
        <v>169</v>
      </c>
      <c r="J64" s="389"/>
      <c r="K64" s="352">
        <f>IF(J64="",1,0)</f>
        <v>1</v>
      </c>
    </row>
    <row r="65" spans="1:31" ht="30" customHeight="1" x14ac:dyDescent="0.2">
      <c r="A65" s="154">
        <f t="shared" si="1"/>
        <v>1</v>
      </c>
      <c r="B65" s="169" t="s">
        <v>331</v>
      </c>
      <c r="C65" s="22" t="s">
        <v>12</v>
      </c>
      <c r="D65" s="391"/>
      <c r="E65" s="379"/>
      <c r="F65" s="25"/>
      <c r="G65" s="110"/>
      <c r="H65" s="110"/>
      <c r="I65" s="396"/>
      <c r="J65" s="392"/>
      <c r="K65" s="352"/>
    </row>
    <row r="66" spans="1:31" ht="30" customHeight="1" x14ac:dyDescent="0.2">
      <c r="A66" s="154">
        <f t="shared" si="1"/>
        <v>1</v>
      </c>
      <c r="B66" s="170" t="s">
        <v>332</v>
      </c>
      <c r="C66" s="22" t="s">
        <v>12</v>
      </c>
      <c r="D66" s="391"/>
      <c r="E66" s="379"/>
      <c r="F66" s="25"/>
      <c r="G66" s="110"/>
      <c r="H66" s="110"/>
      <c r="I66" s="396"/>
      <c r="J66" s="392"/>
      <c r="K66" s="352"/>
    </row>
    <row r="67" spans="1:31" ht="30" customHeight="1" x14ac:dyDescent="0.2">
      <c r="A67" s="154">
        <f t="shared" si="1"/>
        <v>1</v>
      </c>
      <c r="B67" s="170" t="s">
        <v>333</v>
      </c>
      <c r="C67" s="22" t="s">
        <v>12</v>
      </c>
      <c r="D67" s="391"/>
      <c r="E67" s="379"/>
      <c r="F67" s="25"/>
      <c r="G67" s="110"/>
      <c r="H67" s="110"/>
      <c r="I67" s="396"/>
      <c r="J67" s="392"/>
      <c r="K67" s="352"/>
    </row>
    <row r="68" spans="1:31" ht="30" customHeight="1" x14ac:dyDescent="0.2">
      <c r="A68" s="154">
        <f t="shared" si="1"/>
        <v>1</v>
      </c>
      <c r="B68" s="170" t="s">
        <v>334</v>
      </c>
      <c r="C68" s="22" t="s">
        <v>12</v>
      </c>
      <c r="D68" s="391"/>
      <c r="E68" s="379"/>
      <c r="F68" s="25"/>
      <c r="G68" s="110"/>
      <c r="H68" s="110"/>
      <c r="I68" s="396"/>
      <c r="J68" s="392"/>
      <c r="K68" s="352"/>
    </row>
    <row r="69" spans="1:31" ht="30" customHeight="1" x14ac:dyDescent="0.2">
      <c r="A69" s="154">
        <f>IF(AND(OR(C69="Valitse",C69="Kyllä"),OR(D69="",F69="",OR(G69="",H69="",G69&lt;=0,H69&lt;=0))),1,0)</f>
        <v>1</v>
      </c>
      <c r="B69" s="171" t="s">
        <v>335</v>
      </c>
      <c r="C69" s="22" t="s">
        <v>12</v>
      </c>
      <c r="D69" s="378"/>
      <c r="E69" s="379"/>
      <c r="F69" s="23"/>
      <c r="G69" s="110"/>
      <c r="H69" s="110"/>
      <c r="I69" s="396"/>
      <c r="J69" s="392"/>
      <c r="K69" s="352"/>
    </row>
    <row r="70" spans="1:31" ht="30" customHeight="1" x14ac:dyDescent="0.2">
      <c r="A70" s="154">
        <f>IF(AND(OR(C70="Valitse",C70="Kyllä"),OR(D70="",F70="",OR(G70="",H70=""))),1,0)</f>
        <v>1</v>
      </c>
      <c r="B70" s="172" t="s">
        <v>336</v>
      </c>
      <c r="C70" s="22" t="s">
        <v>12</v>
      </c>
      <c r="D70" s="378"/>
      <c r="E70" s="379"/>
      <c r="F70" s="25"/>
      <c r="G70" s="110"/>
      <c r="H70" s="110"/>
      <c r="I70" s="396"/>
      <c r="J70" s="392"/>
      <c r="K70" s="352"/>
    </row>
    <row r="71" spans="1:31" ht="30" customHeight="1" x14ac:dyDescent="0.2">
      <c r="A71" s="154">
        <f>IF(AND(OR(C71="Valitse",C71="Kyllä"),OR(D71="",F71="",OR(G71="",H71=""))),1,0)</f>
        <v>1</v>
      </c>
      <c r="B71" s="173" t="s">
        <v>337</v>
      </c>
      <c r="C71" s="22" t="s">
        <v>12</v>
      </c>
      <c r="D71" s="378"/>
      <c r="E71" s="379"/>
      <c r="F71" s="25"/>
      <c r="G71" s="110"/>
      <c r="H71" s="110"/>
      <c r="I71" s="396"/>
      <c r="J71" s="392"/>
      <c r="K71" s="352"/>
    </row>
    <row r="72" spans="1:31" ht="30" customHeight="1" x14ac:dyDescent="0.2">
      <c r="A72" s="154">
        <f>IF(AND(OR(C72="Valitse",C72="Kyllä"),OR(D72="",F72="",OR(G72="",H72=""))),1,0)</f>
        <v>1</v>
      </c>
      <c r="B72" s="170" t="s">
        <v>338</v>
      </c>
      <c r="C72" s="22" t="s">
        <v>12</v>
      </c>
      <c r="D72" s="378"/>
      <c r="E72" s="379"/>
      <c r="F72" s="25"/>
      <c r="G72" s="110"/>
      <c r="H72" s="110"/>
      <c r="I72" s="396"/>
      <c r="J72" s="392"/>
      <c r="K72" s="352"/>
    </row>
    <row r="73" spans="1:31" ht="30" customHeight="1" thickBot="1" x14ac:dyDescent="0.25">
      <c r="A73" s="154">
        <f>IF(AND(OR(C73="Valitse",C73="Kyllä"),OR(D73="",F73="",OR(G73="",H73=""))),1,0)</f>
        <v>1</v>
      </c>
      <c r="B73" s="174" t="s">
        <v>339</v>
      </c>
      <c r="C73" s="24" t="s">
        <v>12</v>
      </c>
      <c r="D73" s="394"/>
      <c r="E73" s="395"/>
      <c r="F73" s="35"/>
      <c r="G73" s="112"/>
      <c r="H73" s="112"/>
      <c r="I73" s="397"/>
      <c r="J73" s="393"/>
      <c r="K73" s="352"/>
    </row>
    <row r="74" spans="1:31" x14ac:dyDescent="0.2">
      <c r="A74" s="154">
        <f>IF(AND(OR(C74="Valitse",C74="Kyllä"),OR(D74="",F74="",OR(G74="",H74=""))),1,0)</f>
        <v>0</v>
      </c>
      <c r="B74" s="155"/>
      <c r="C74" s="156"/>
      <c r="D74" s="157"/>
      <c r="E74" s="158"/>
      <c r="I74" s="159"/>
      <c r="J74" s="160"/>
    </row>
    <row r="75" spans="1:31" s="164" customFormat="1" ht="15.95" customHeight="1" x14ac:dyDescent="0.2">
      <c r="A75" s="162"/>
      <c r="B75" s="313" t="s">
        <v>347</v>
      </c>
      <c r="C75" s="313"/>
      <c r="D75" s="313"/>
      <c r="E75" s="313"/>
      <c r="F75" s="313"/>
      <c r="G75" s="313"/>
      <c r="H75" s="313"/>
      <c r="I75" s="313"/>
      <c r="J75" s="313"/>
      <c r="K75" s="163"/>
      <c r="L75" s="8"/>
      <c r="M75" s="8"/>
      <c r="N75" s="8"/>
      <c r="O75" s="8"/>
      <c r="P75" s="8"/>
    </row>
    <row r="76" spans="1:31" s="164" customFormat="1" ht="15.95" customHeight="1" x14ac:dyDescent="0.2">
      <c r="B76" s="313" t="s">
        <v>346</v>
      </c>
      <c r="C76" s="313"/>
      <c r="D76" s="313"/>
      <c r="E76" s="313"/>
      <c r="F76" s="313"/>
      <c r="G76" s="313"/>
      <c r="H76" s="313"/>
      <c r="I76" s="313"/>
      <c r="J76" s="313"/>
      <c r="K76" s="163"/>
      <c r="L76" s="8"/>
      <c r="M76" s="8"/>
      <c r="N76" s="8"/>
      <c r="O76" s="8"/>
      <c r="P76" s="8"/>
    </row>
    <row r="77" spans="1:31" s="164" customFormat="1" ht="15.95" customHeight="1" x14ac:dyDescent="0.2">
      <c r="A77" s="162"/>
      <c r="B77" s="313" t="s">
        <v>345</v>
      </c>
      <c r="C77" s="313"/>
      <c r="D77" s="313"/>
      <c r="E77" s="313"/>
      <c r="F77" s="313"/>
      <c r="G77" s="313"/>
      <c r="H77" s="313"/>
      <c r="I77" s="313"/>
      <c r="J77" s="313"/>
      <c r="K77" s="163"/>
      <c r="L77" s="8"/>
      <c r="M77" s="8"/>
      <c r="N77" s="8"/>
      <c r="O77" s="8"/>
      <c r="P77" s="8"/>
    </row>
    <row r="78" spans="1:31" s="165" customFormat="1" ht="30" customHeight="1" x14ac:dyDescent="0.2">
      <c r="A78" s="164"/>
      <c r="B78" s="313" t="s">
        <v>344</v>
      </c>
      <c r="C78" s="313"/>
      <c r="D78" s="313"/>
      <c r="E78" s="313"/>
      <c r="F78" s="313"/>
      <c r="G78" s="313"/>
      <c r="H78" s="313"/>
      <c r="I78" s="313"/>
      <c r="J78" s="313"/>
      <c r="K78" s="153"/>
      <c r="L78" s="8"/>
      <c r="M78" s="8"/>
      <c r="N78" s="8"/>
      <c r="O78" s="8"/>
      <c r="P78" s="8"/>
      <c r="Q78" s="164"/>
      <c r="R78" s="164"/>
      <c r="S78" s="164"/>
      <c r="T78" s="164"/>
      <c r="U78" s="164"/>
      <c r="V78" s="164"/>
      <c r="W78" s="164"/>
      <c r="X78" s="164"/>
      <c r="Y78" s="164"/>
      <c r="Z78" s="164"/>
      <c r="AA78" s="164"/>
      <c r="AB78" s="164"/>
      <c r="AC78" s="164"/>
      <c r="AD78" s="164"/>
      <c r="AE78" s="164"/>
    </row>
    <row r="79" spans="1:31" s="165" customFormat="1" ht="15.95" customHeight="1" x14ac:dyDescent="0.25">
      <c r="A79" s="164"/>
      <c r="B79" s="290" t="s">
        <v>343</v>
      </c>
      <c r="C79" s="290"/>
      <c r="D79" s="290"/>
      <c r="E79" s="290"/>
      <c r="F79" s="290"/>
      <c r="G79" s="290"/>
      <c r="H79" s="290"/>
      <c r="I79" s="290"/>
      <c r="J79" s="290"/>
      <c r="K79" s="153"/>
      <c r="M79" s="164"/>
      <c r="N79" s="164"/>
      <c r="O79" s="164"/>
      <c r="P79" s="164"/>
      <c r="Q79" s="164"/>
    </row>
    <row r="80" spans="1:31" s="164" customFormat="1" ht="15.95" customHeight="1" x14ac:dyDescent="0.25">
      <c r="A80" s="162"/>
      <c r="B80" s="313" t="s">
        <v>342</v>
      </c>
      <c r="C80" s="313"/>
      <c r="D80" s="313"/>
      <c r="E80" s="313"/>
      <c r="F80" s="313"/>
      <c r="G80" s="313"/>
      <c r="H80" s="313"/>
      <c r="I80" s="313"/>
      <c r="J80" s="313"/>
      <c r="K80" s="163"/>
    </row>
    <row r="81" spans="2:17" s="164" customFormat="1" ht="15.95" customHeight="1" x14ac:dyDescent="0.25">
      <c r="B81" s="290" t="s">
        <v>341</v>
      </c>
      <c r="C81" s="290"/>
      <c r="D81" s="290"/>
      <c r="E81" s="290"/>
      <c r="F81" s="290"/>
      <c r="G81" s="290"/>
      <c r="H81" s="290"/>
      <c r="I81" s="290"/>
      <c r="J81" s="290"/>
      <c r="K81" s="163"/>
    </row>
    <row r="82" spans="2:17" s="164" customFormat="1" ht="15.95" customHeight="1" x14ac:dyDescent="0.25">
      <c r="B82" s="290" t="s">
        <v>340</v>
      </c>
      <c r="C82" s="290"/>
      <c r="D82" s="290"/>
      <c r="E82" s="290"/>
      <c r="F82" s="290"/>
      <c r="G82" s="290"/>
      <c r="H82" s="290"/>
      <c r="I82" s="290"/>
      <c r="J82" s="290"/>
      <c r="K82" s="163"/>
    </row>
    <row r="83" spans="2:17" x14ac:dyDescent="0.2">
      <c r="M83" s="167"/>
      <c r="N83" s="167"/>
      <c r="O83" s="167"/>
      <c r="P83" s="167"/>
      <c r="Q83" s="167"/>
    </row>
    <row r="85" spans="2:17" ht="12.6" customHeight="1" x14ac:dyDescent="0.2">
      <c r="B85" s="8"/>
      <c r="D85" s="10"/>
    </row>
    <row r="86" spans="2:17" ht="12.95" customHeight="1" x14ac:dyDescent="0.2">
      <c r="B86" s="8"/>
      <c r="D86" s="10"/>
    </row>
    <row r="87" spans="2:17" x14ac:dyDescent="0.2">
      <c r="B87" s="8"/>
      <c r="D87" s="10"/>
    </row>
    <row r="88" spans="2:17" ht="65.099999999999994" customHeight="1" x14ac:dyDescent="0.2">
      <c r="B88" s="222" t="s">
        <v>3</v>
      </c>
      <c r="C88" s="222"/>
      <c r="D88" s="222"/>
      <c r="E88" s="222"/>
      <c r="F88" s="222"/>
    </row>
    <row r="90" spans="2:17" x14ac:dyDescent="0.2">
      <c r="B90" s="285"/>
      <c r="C90" s="285"/>
      <c r="D90" s="285"/>
      <c r="E90" s="285"/>
      <c r="F90" s="285"/>
      <c r="G90" s="285"/>
    </row>
  </sheetData>
  <sheetProtection algorithmName="SHA-512" hashValue="3eVB01cxEExq6OdKjtNUzQMhCKJzIaXmFXa51Bife1XuOZrEroc13EwAKNGDHHCdSjhCvmYpTBRNqTo6mG8naA==" saltValue="1VJ0hLHTzp5bFEkTJBIbYA==" spinCount="100000" sheet="1" objects="1" scenarios="1" selectLockedCells="1"/>
  <mergeCells count="101">
    <mergeCell ref="K52:K55"/>
    <mergeCell ref="B88:F88"/>
    <mergeCell ref="F10:H11"/>
    <mergeCell ref="J43:J44"/>
    <mergeCell ref="B75:J75"/>
    <mergeCell ref="B79:J79"/>
    <mergeCell ref="D68:E68"/>
    <mergeCell ref="D67:E67"/>
    <mergeCell ref="D66:E66"/>
    <mergeCell ref="D65:E65"/>
    <mergeCell ref="J45:J51"/>
    <mergeCell ref="J52:J55"/>
    <mergeCell ref="J58:J62"/>
    <mergeCell ref="J64:J73"/>
    <mergeCell ref="D55:E55"/>
    <mergeCell ref="D58:E58"/>
    <mergeCell ref="B81:J81"/>
    <mergeCell ref="B78:J78"/>
    <mergeCell ref="K64:K73"/>
    <mergeCell ref="D71:E71"/>
    <mergeCell ref="D72:E72"/>
    <mergeCell ref="D73:E73"/>
    <mergeCell ref="D69:E69"/>
    <mergeCell ref="I64:I73"/>
    <mergeCell ref="L51:T51"/>
    <mergeCell ref="B76:J76"/>
    <mergeCell ref="I45:I51"/>
    <mergeCell ref="D43:E43"/>
    <mergeCell ref="D44:E44"/>
    <mergeCell ref="D70:E70"/>
    <mergeCell ref="I58:I62"/>
    <mergeCell ref="D61:E61"/>
    <mergeCell ref="D50:E50"/>
    <mergeCell ref="D51:E51"/>
    <mergeCell ref="K45:K51"/>
    <mergeCell ref="D52:E52"/>
    <mergeCell ref="D54:E54"/>
    <mergeCell ref="K58:K62"/>
    <mergeCell ref="I52:I55"/>
    <mergeCell ref="D56:E56"/>
    <mergeCell ref="B57:J57"/>
    <mergeCell ref="B63:J63"/>
    <mergeCell ref="D64:E64"/>
    <mergeCell ref="D62:E62"/>
    <mergeCell ref="D53:E53"/>
    <mergeCell ref="D59:E59"/>
    <mergeCell ref="D60:E60"/>
    <mergeCell ref="D45:E45"/>
    <mergeCell ref="K38:K41"/>
    <mergeCell ref="K43:K44"/>
    <mergeCell ref="I43:I44"/>
    <mergeCell ref="AB10:AD10"/>
    <mergeCell ref="I38:I41"/>
    <mergeCell ref="B34:J34"/>
    <mergeCell ref="H35:H36"/>
    <mergeCell ref="I35:J36"/>
    <mergeCell ref="J29:J30"/>
    <mergeCell ref="J38:J41"/>
    <mergeCell ref="G35:G36"/>
    <mergeCell ref="B35:B36"/>
    <mergeCell ref="C35:C36"/>
    <mergeCell ref="D35:E36"/>
    <mergeCell ref="F35:F36"/>
    <mergeCell ref="B42:J42"/>
    <mergeCell ref="D38:E38"/>
    <mergeCell ref="D39:E39"/>
    <mergeCell ref="D40:E40"/>
    <mergeCell ref="D41:E41"/>
    <mergeCell ref="B7:F7"/>
    <mergeCell ref="B32:D32"/>
    <mergeCell ref="B9:D9"/>
    <mergeCell ref="B10:B11"/>
    <mergeCell ref="F23:F26"/>
    <mergeCell ref="F27:F28"/>
    <mergeCell ref="F12:I14"/>
    <mergeCell ref="F9:J9"/>
    <mergeCell ref="I15:I18"/>
    <mergeCell ref="G15:H18"/>
    <mergeCell ref="F15:F18"/>
    <mergeCell ref="J15:J18"/>
    <mergeCell ref="F19:F22"/>
    <mergeCell ref="J12:J14"/>
    <mergeCell ref="B90:G90"/>
    <mergeCell ref="J27:J28"/>
    <mergeCell ref="J23:J26"/>
    <mergeCell ref="J19:J22"/>
    <mergeCell ref="F29:H30"/>
    <mergeCell ref="I29:I30"/>
    <mergeCell ref="G27:H28"/>
    <mergeCell ref="G23:H26"/>
    <mergeCell ref="G19:H22"/>
    <mergeCell ref="I27:I28"/>
    <mergeCell ref="I23:I26"/>
    <mergeCell ref="I19:I22"/>
    <mergeCell ref="B82:J82"/>
    <mergeCell ref="B77:J77"/>
    <mergeCell ref="B80:J80"/>
    <mergeCell ref="D46:E46"/>
    <mergeCell ref="D47:E47"/>
    <mergeCell ref="D48:E48"/>
    <mergeCell ref="D49:E49"/>
  </mergeCells>
  <phoneticPr fontId="4" type="noConversion"/>
  <dataValidations count="3">
    <dataValidation type="list" allowBlank="1" showInputMessage="1" showErrorMessage="1" sqref="C43:C56 C64:C74 C58:C62 C38:C41" xr:uid="{F9A5A2CA-6D41-43B5-931C-731D900C66DB}">
      <formula1>"Valitse, Kyllä, Ei"</formula1>
    </dataValidation>
    <dataValidation type="decimal" operator="greaterThanOrEqual" allowBlank="1" showInputMessage="1" showErrorMessage="1" sqref="C14:D16 C20:D20 C22:D26 G19:I28 G38:H41 G43:H56 G58:H62 G64:H73" xr:uid="{D3ACF32E-B9A8-4E9D-A281-BB2A5C8CB08F}">
      <formula1>0</formula1>
    </dataValidation>
    <dataValidation type="decimal" operator="lessThanOrEqual" allowBlank="1" showInputMessage="1" showErrorMessage="1" sqref="C13:D13 C19:D19" xr:uid="{66916CD3-0E6D-4763-8A0C-6DFF24587B72}">
      <formula1>0</formula1>
    </dataValidation>
  </dataValidations>
  <pageMargins left="0.7" right="0.7" top="0.75" bottom="0.75" header="0.3" footer="0.3"/>
  <pageSetup paperSize="9" orientation="portrait" horizontalDpi="300" verticalDpi="0" r:id="rId1"/>
  <drawing r:id="rId2"/>
  <extLst>
    <ext xmlns:x14="http://schemas.microsoft.com/office/spreadsheetml/2009/9/main" uri="{78C0D931-6437-407d-A8EE-F0AAD7539E65}">
      <x14:conditionalFormattings>
        <x14:conditionalFormatting xmlns:xm="http://schemas.microsoft.com/office/excel/2006/main">
          <x14:cfRule type="iconSet" priority="36" id="{1DDC764A-BEB6-4326-BF84-C5BB035737F1}">
            <x14:iconSet iconSet="3Symbols" showValue="0" custom="1">
              <x14:cfvo type="percent">
                <xm:f>0</xm:f>
              </x14:cfvo>
              <x14:cfvo type="num">
                <xm:f>0</xm:f>
              </x14:cfvo>
              <x14:cfvo type="num">
                <xm:f>1</xm:f>
              </x14:cfvo>
              <x14:cfIcon iconSet="NoIcons" iconId="0"/>
              <x14:cfIcon iconSet="NoIcons" iconId="0"/>
              <x14:cfIcon iconSet="3Symbols" iconId="0"/>
            </x14:iconSet>
          </x14:cfRule>
          <xm:sqref>A12:A28</xm:sqref>
        </x14:conditionalFormatting>
        <x14:conditionalFormatting xmlns:xm="http://schemas.microsoft.com/office/excel/2006/main">
          <x14:cfRule type="iconSet" priority="30" id="{B8DBF258-1EC9-4F4A-8978-A4AC60EFCFA2}">
            <x14:iconSet iconSet="3Symbols" custom="1">
              <x14:cfvo type="percent">
                <xm:f>0</xm:f>
              </x14:cfvo>
              <x14:cfvo type="num" gte="0">
                <xm:f>0</xm:f>
              </x14:cfvo>
              <x14:cfvo type="num">
                <xm:f>1</xm:f>
              </x14:cfvo>
              <x14:cfIcon iconSet="NoIcons" iconId="0"/>
              <x14:cfIcon iconSet="3Symbols" iconId="2"/>
              <x14:cfIcon iconSet="3Symbols" iconId="0"/>
            </x14:iconSet>
          </x14:cfRule>
          <xm:sqref>A28</xm:sqref>
        </x14:conditionalFormatting>
        <x14:conditionalFormatting xmlns:xm="http://schemas.microsoft.com/office/excel/2006/main">
          <x14:cfRule type="iconSet" priority="41" id="{946F08F0-76BB-4D49-BD75-849EA4017A8F}">
            <x14:iconSet iconSet="3Symbols" showValue="0" custom="1">
              <x14:cfvo type="percent">
                <xm:f>0</xm:f>
              </x14:cfvo>
              <x14:cfvo type="num">
                <xm:f>0</xm:f>
              </x14:cfvo>
              <x14:cfvo type="num">
                <xm:f>1</xm:f>
              </x14:cfvo>
              <x14:cfIcon iconSet="NoIcons" iconId="0"/>
              <x14:cfIcon iconSet="NoIcons" iconId="0"/>
              <x14:cfIcon iconSet="3Symbols" iconId="0"/>
            </x14:iconSet>
          </x14:cfRule>
          <xm:sqref>A38:A75</xm:sqref>
        </x14:conditionalFormatting>
        <x14:conditionalFormatting xmlns:xm="http://schemas.microsoft.com/office/excel/2006/main">
          <x14:cfRule type="iconSet" priority="15" id="{26A24667-0ACB-442C-BE06-741AEC894766}">
            <x14:iconSet iconSet="3Symbols" showValue="0" custom="1">
              <x14:cfvo type="percent">
                <xm:f>0</xm:f>
              </x14:cfvo>
              <x14:cfvo type="num">
                <xm:f>0</xm:f>
              </x14:cfvo>
              <x14:cfvo type="num">
                <xm:f>1</xm:f>
              </x14:cfvo>
              <x14:cfIcon iconSet="NoIcons" iconId="0"/>
              <x14:cfIcon iconSet="NoIcons" iconId="0"/>
              <x14:cfIcon iconSet="3Symbols" iconId="0"/>
            </x14:iconSet>
          </x14:cfRule>
          <xm:sqref>A77 A80</xm:sqref>
        </x14:conditionalFormatting>
        <x14:conditionalFormatting xmlns:xm="http://schemas.microsoft.com/office/excel/2006/main">
          <x14:cfRule type="iconSet" priority="129" id="{2C38E1FC-ACAA-4AE9-BE9E-933CC6C343C7}">
            <x14:iconSet iconSet="3Symbols" custom="1">
              <x14:cfvo type="percent">
                <xm:f>0</xm:f>
              </x14:cfvo>
              <x14:cfvo type="num" gte="0">
                <xm:f>0</xm:f>
              </x14:cfvo>
              <x14:cfvo type="num">
                <xm:f>1</xm:f>
              </x14:cfvo>
              <x14:cfIcon iconSet="NoIcons" iconId="0"/>
              <x14:cfIcon iconSet="NoIcons" iconId="0"/>
              <x14:cfIcon iconSet="3Symbols" iconId="0"/>
            </x14:iconSet>
          </x14:cfRule>
          <xm:sqref>K38:K41</xm:sqref>
        </x14:conditionalFormatting>
        <x14:conditionalFormatting xmlns:xm="http://schemas.microsoft.com/office/excel/2006/main">
          <x14:cfRule type="iconSet" priority="130" id="{CCD26F7C-E147-4DE1-AE43-E17DCAE9646B}">
            <x14:iconSet iconSet="3Symbols" showValue="0" custom="1">
              <x14:cfvo type="percent">
                <xm:f>0</xm:f>
              </x14:cfvo>
              <x14:cfvo type="num">
                <xm:f>0</xm:f>
              </x14:cfvo>
              <x14:cfvo type="num">
                <xm:f>1</xm:f>
              </x14:cfvo>
              <x14:cfIcon iconSet="3Symbols" iconId="1"/>
              <x14:cfIcon iconSet="NoIcons" iconId="0"/>
              <x14:cfIcon iconSet="3Symbols" iconId="0"/>
            </x14:iconSet>
          </x14:cfRule>
          <xm:sqref>K43 K45</xm:sqref>
        </x14:conditionalFormatting>
        <x14:conditionalFormatting xmlns:xm="http://schemas.microsoft.com/office/excel/2006/main">
          <x14:cfRule type="iconSet" priority="132" id="{3A72363C-3E4F-44E6-96D5-3F3E161F9521}">
            <x14:iconSet iconSet="3Symbols" showValue="0" custom="1">
              <x14:cfvo type="percent">
                <xm:f>0</xm:f>
              </x14:cfvo>
              <x14:cfvo type="num">
                <xm:f>0</xm:f>
              </x14:cfvo>
              <x14:cfvo type="num">
                <xm:f>1</xm:f>
              </x14:cfvo>
              <x14:cfIcon iconSet="3Symbols" iconId="1"/>
              <x14:cfIcon iconSet="NoIcons" iconId="0"/>
              <x14:cfIcon iconSet="3Symbols" iconId="0"/>
            </x14:iconSet>
          </x14:cfRule>
          <xm:sqref>K52 K56</xm:sqref>
        </x14:conditionalFormatting>
        <x14:conditionalFormatting xmlns:xm="http://schemas.microsoft.com/office/excel/2006/main">
          <x14:cfRule type="iconSet" priority="134" id="{303815E4-42D9-4B8F-B012-FC630B11A0F4}">
            <x14:iconSet iconSet="3Symbols" showValue="0" custom="1">
              <x14:cfvo type="percent">
                <xm:f>0</xm:f>
              </x14:cfvo>
              <x14:cfvo type="num">
                <xm:f>0</xm:f>
              </x14:cfvo>
              <x14:cfvo type="num">
                <xm:f>1</xm:f>
              </x14:cfvo>
              <x14:cfIcon iconSet="NoIcons" iconId="0"/>
              <x14:cfIcon iconSet="NoIcons" iconId="0"/>
              <x14:cfIcon iconSet="3Symbols" iconId="0"/>
            </x14:iconSet>
          </x14:cfRule>
          <xm:sqref>K58</xm:sqref>
        </x14:conditionalFormatting>
        <x14:conditionalFormatting xmlns:xm="http://schemas.microsoft.com/office/excel/2006/main">
          <x14:cfRule type="iconSet" priority="92" id="{7BCE34D0-F0CF-45BB-ABCB-E06088921274}">
            <x14:iconSet iconSet="3Symbols" showValue="0" custom="1">
              <x14:cfvo type="percent">
                <xm:f>0</xm:f>
              </x14:cfvo>
              <x14:cfvo type="num">
                <xm:f>0</xm:f>
              </x14:cfvo>
              <x14:cfvo type="num">
                <xm:f>1</xm:f>
              </x14:cfvo>
              <x14:cfIcon iconSet="NoIcons" iconId="0"/>
              <x14:cfIcon iconSet="NoIcons" iconId="0"/>
              <x14:cfIcon iconSet="3Symbols" iconId="0"/>
            </x14:iconSet>
          </x14:cfRule>
          <xm:sqref>K64</xm:sqref>
        </x14:conditionalFormatting>
        <x14:conditionalFormatting xmlns:xm="http://schemas.microsoft.com/office/excel/2006/main">
          <x14:cfRule type="iconSet" priority="12" id="{27242D1F-6165-4CCF-B463-CE47E33986EA}">
            <x14:iconSet iconSet="3Symbols" custom="1">
              <x14:cfvo type="percent">
                <xm:f>0</xm:f>
              </x14:cfvo>
              <x14:cfvo type="num" gte="0">
                <xm:f>0</xm:f>
              </x14:cfvo>
              <x14:cfvo type="num">
                <xm:f>1</xm:f>
              </x14:cfvo>
              <x14:cfIcon iconSet="NoIcons" iconId="0"/>
              <x14:cfIcon iconSet="NoIcons" iconId="0"/>
              <x14:cfIcon iconSet="3Symbols" iconId="0"/>
            </x14:iconSet>
          </x14:cfRule>
          <xm:sqref>S37:U37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D909F-BCB0-4F8F-B76A-0D9B5180738D}">
  <sheetPr codeName="Sheet8">
    <tabColor rgb="FF00B050"/>
  </sheetPr>
  <dimension ref="A1:X24"/>
  <sheetViews>
    <sheetView showGridLines="0" zoomScaleNormal="100" workbookViewId="0">
      <selection activeCell="D12" sqref="D12"/>
    </sheetView>
  </sheetViews>
  <sheetFormatPr defaultColWidth="9.140625" defaultRowHeight="14.25" x14ac:dyDescent="0.2"/>
  <cols>
    <col min="1" max="1" width="3.5703125" style="101" customWidth="1"/>
    <col min="2" max="2" width="17.5703125" style="101" customWidth="1"/>
    <col min="3" max="3" width="25.42578125" style="101" customWidth="1"/>
    <col min="4" max="4" width="13.5703125" style="101" customWidth="1"/>
    <col min="5" max="5" width="15" style="101" customWidth="1"/>
    <col min="6" max="6" width="8.5703125" style="101" customWidth="1"/>
    <col min="7" max="8" width="9.140625" style="101"/>
    <col min="9" max="9" width="4.140625" style="101" customWidth="1"/>
    <col min="10" max="16384" width="9.140625" style="101"/>
  </cols>
  <sheetData>
    <row r="1" spans="1:24" s="100" customFormat="1" ht="15" customHeight="1" x14ac:dyDescent="0.2">
      <c r="A1" s="8"/>
      <c r="C1" s="8"/>
      <c r="D1" s="8"/>
      <c r="E1" s="8"/>
      <c r="F1" s="8"/>
      <c r="G1" s="8"/>
      <c r="H1" s="12"/>
      <c r="I1" s="8"/>
      <c r="J1" s="8"/>
      <c r="K1" s="8"/>
      <c r="L1" s="8"/>
      <c r="M1" s="8"/>
      <c r="N1" s="12"/>
      <c r="O1" s="8"/>
      <c r="P1" s="8"/>
      <c r="Q1" s="8"/>
      <c r="R1" s="8"/>
      <c r="S1" s="8"/>
      <c r="T1" s="12"/>
      <c r="U1" s="8"/>
      <c r="V1" s="8"/>
      <c r="W1" s="8"/>
      <c r="X1" s="8"/>
    </row>
    <row r="2" spans="1:24" s="100" customFormat="1" ht="15" customHeight="1" x14ac:dyDescent="0.2">
      <c r="A2" s="8"/>
      <c r="C2" s="8"/>
      <c r="D2" s="8"/>
      <c r="E2" s="8"/>
      <c r="F2" s="8"/>
      <c r="G2" s="8"/>
      <c r="H2" s="12"/>
      <c r="I2" s="132" t="s">
        <v>309</v>
      </c>
      <c r="J2" s="8"/>
      <c r="K2" s="8"/>
      <c r="L2" s="8"/>
      <c r="M2" s="8"/>
      <c r="N2" s="12"/>
      <c r="O2" s="8"/>
      <c r="P2" s="8"/>
      <c r="Q2" s="8"/>
      <c r="R2" s="8"/>
      <c r="S2" s="8"/>
      <c r="T2" s="12"/>
      <c r="U2" s="8"/>
      <c r="V2" s="8"/>
      <c r="W2" s="8"/>
      <c r="X2" s="8"/>
    </row>
    <row r="3" spans="1:24" s="100" customFormat="1" ht="15" customHeight="1" x14ac:dyDescent="0.2">
      <c r="A3" s="8"/>
      <c r="C3" s="8"/>
      <c r="D3" s="8"/>
      <c r="E3" s="8"/>
      <c r="F3" s="8"/>
      <c r="G3" s="8"/>
      <c r="H3" s="12"/>
      <c r="I3" s="133" t="s">
        <v>308</v>
      </c>
      <c r="J3" s="8"/>
      <c r="K3" s="8"/>
      <c r="L3" s="8"/>
      <c r="M3" s="8"/>
      <c r="N3" s="12"/>
      <c r="O3" s="8"/>
      <c r="P3" s="8"/>
      <c r="Q3" s="8"/>
      <c r="R3" s="8"/>
      <c r="S3" s="8"/>
      <c r="T3" s="12"/>
      <c r="U3" s="8"/>
      <c r="V3" s="8"/>
      <c r="W3" s="8"/>
      <c r="X3" s="8"/>
    </row>
    <row r="4" spans="1:24" s="100" customFormat="1" ht="15" customHeight="1" x14ac:dyDescent="0.2">
      <c r="A4" s="8"/>
      <c r="C4" s="8"/>
      <c r="D4" s="8"/>
      <c r="E4" s="8"/>
      <c r="F4" s="8"/>
      <c r="G4" s="8"/>
      <c r="H4" s="12"/>
      <c r="I4" s="8"/>
      <c r="J4" s="8"/>
      <c r="K4" s="8"/>
      <c r="L4" s="8"/>
      <c r="M4" s="8"/>
      <c r="N4" s="12"/>
      <c r="O4" s="8"/>
      <c r="P4" s="8"/>
      <c r="Q4" s="8"/>
      <c r="R4" s="8"/>
      <c r="S4" s="8"/>
      <c r="T4" s="12"/>
      <c r="U4" s="8"/>
      <c r="V4" s="8"/>
      <c r="W4" s="8"/>
      <c r="X4" s="8"/>
    </row>
    <row r="5" spans="1:24" s="100" customFormat="1" ht="15" customHeight="1" x14ac:dyDescent="0.25">
      <c r="A5" s="8"/>
      <c r="B5" s="85" t="s">
        <v>170</v>
      </c>
      <c r="C5" s="85"/>
      <c r="D5" s="85"/>
      <c r="E5" s="8"/>
      <c r="F5" s="8"/>
      <c r="G5" s="8"/>
      <c r="H5" s="12"/>
      <c r="I5" s="8"/>
      <c r="J5" s="8"/>
      <c r="K5" s="8"/>
      <c r="L5" s="8"/>
      <c r="M5" s="8"/>
      <c r="N5" s="12"/>
      <c r="O5" s="8"/>
      <c r="P5" s="8"/>
      <c r="Q5" s="8"/>
      <c r="R5" s="8"/>
      <c r="S5" s="8"/>
      <c r="T5" s="12"/>
      <c r="U5" s="8"/>
      <c r="V5" s="8"/>
      <c r="W5" s="8"/>
      <c r="X5" s="8"/>
    </row>
    <row r="6" spans="1:24" s="100" customFormat="1" ht="15" customHeight="1" thickBot="1" x14ac:dyDescent="0.3">
      <c r="A6" s="8"/>
      <c r="B6" s="85"/>
      <c r="C6" s="85"/>
      <c r="D6" s="85"/>
      <c r="E6" s="8"/>
      <c r="F6" s="8"/>
      <c r="G6" s="8"/>
      <c r="H6" s="12"/>
      <c r="I6" s="8"/>
      <c r="J6" s="8"/>
      <c r="K6" s="8"/>
      <c r="L6" s="8"/>
      <c r="M6" s="8"/>
      <c r="N6" s="12"/>
      <c r="O6" s="8"/>
      <c r="P6" s="8"/>
      <c r="Q6" s="8"/>
      <c r="R6" s="8"/>
      <c r="S6" s="8"/>
      <c r="T6" s="12"/>
      <c r="U6" s="8"/>
      <c r="V6" s="8"/>
      <c r="W6" s="8"/>
      <c r="X6" s="8"/>
    </row>
    <row r="7" spans="1:24" s="100" customFormat="1" ht="33" customHeight="1" thickBot="1" x14ac:dyDescent="0.25">
      <c r="A7" s="8"/>
      <c r="B7" s="279" t="s">
        <v>171</v>
      </c>
      <c r="C7" s="280"/>
      <c r="D7" s="280"/>
      <c r="E7" s="280"/>
      <c r="F7" s="280"/>
      <c r="G7" s="280"/>
      <c r="H7" s="280"/>
      <c r="I7" s="281"/>
      <c r="J7" s="8"/>
      <c r="K7" s="8"/>
      <c r="L7" s="8"/>
      <c r="M7" s="8"/>
      <c r="N7" s="12"/>
      <c r="O7" s="8"/>
      <c r="P7" s="8"/>
      <c r="Q7" s="8"/>
      <c r="R7" s="8"/>
      <c r="S7" s="8"/>
      <c r="T7" s="12"/>
      <c r="U7" s="8"/>
      <c r="V7" s="8"/>
      <c r="W7" s="8"/>
      <c r="X7" s="8"/>
    </row>
    <row r="8" spans="1:24" ht="15.75" customHeight="1" thickBot="1" x14ac:dyDescent="0.25">
      <c r="B8" s="217"/>
      <c r="C8" s="403"/>
      <c r="D8" s="403"/>
      <c r="E8" s="403"/>
      <c r="F8" s="63"/>
      <c r="G8" s="63"/>
      <c r="H8" s="63"/>
      <c r="I8" s="63"/>
    </row>
    <row r="9" spans="1:24" ht="20.100000000000001" customHeight="1" thickBot="1" x14ac:dyDescent="0.25">
      <c r="B9" s="282" t="s">
        <v>115</v>
      </c>
      <c r="C9" s="283"/>
      <c r="D9" s="283"/>
      <c r="E9" s="284"/>
      <c r="F9" s="63"/>
      <c r="G9" s="63"/>
      <c r="H9" s="63"/>
      <c r="I9" s="63"/>
    </row>
    <row r="10" spans="1:24" x14ac:dyDescent="0.2">
      <c r="B10" s="288" t="s">
        <v>93</v>
      </c>
      <c r="C10" s="402"/>
      <c r="D10" s="97" t="s">
        <v>94</v>
      </c>
      <c r="E10" s="218" t="s">
        <v>95</v>
      </c>
      <c r="F10" s="63"/>
      <c r="G10" s="63"/>
      <c r="H10" s="63"/>
      <c r="I10" s="63"/>
    </row>
    <row r="11" spans="1:24" ht="15.75" x14ac:dyDescent="0.2">
      <c r="B11" s="289"/>
      <c r="C11" s="382"/>
      <c r="D11" s="93" t="s">
        <v>96</v>
      </c>
      <c r="E11" s="219" t="s">
        <v>96</v>
      </c>
      <c r="F11" s="63"/>
      <c r="G11" s="63"/>
      <c r="H11" s="63"/>
      <c r="I11" s="63"/>
    </row>
    <row r="12" spans="1:24" s="214" customFormat="1" ht="20.100000000000001" customHeight="1" x14ac:dyDescent="0.25">
      <c r="B12" s="398" t="s">
        <v>116</v>
      </c>
      <c r="C12" s="399"/>
      <c r="D12" s="57">
        <v>0</v>
      </c>
      <c r="E12" s="58">
        <v>0</v>
      </c>
      <c r="F12" s="213"/>
      <c r="G12" s="213"/>
      <c r="H12" s="213"/>
      <c r="I12" s="213"/>
    </row>
    <row r="13" spans="1:24" s="216" customFormat="1" ht="20.100000000000001" customHeight="1" x14ac:dyDescent="0.25">
      <c r="B13" s="404" t="s">
        <v>117</v>
      </c>
      <c r="C13" s="405"/>
      <c r="D13" s="65">
        <v>0</v>
      </c>
      <c r="E13" s="66">
        <v>0</v>
      </c>
      <c r="F13" s="215"/>
      <c r="G13" s="215"/>
      <c r="H13" s="215"/>
      <c r="I13" s="215"/>
    </row>
    <row r="14" spans="1:24" s="214" customFormat="1" ht="20.100000000000001" customHeight="1" x14ac:dyDescent="0.25">
      <c r="B14" s="398" t="s">
        <v>118</v>
      </c>
      <c r="C14" s="399"/>
      <c r="D14" s="57">
        <v>0</v>
      </c>
      <c r="E14" s="58">
        <v>0</v>
      </c>
      <c r="F14" s="213"/>
      <c r="G14" s="213"/>
      <c r="H14" s="213"/>
      <c r="I14" s="213"/>
    </row>
    <row r="15" spans="1:24" s="214" customFormat="1" ht="20.100000000000001" customHeight="1" x14ac:dyDescent="0.25">
      <c r="B15" s="398" t="s">
        <v>119</v>
      </c>
      <c r="C15" s="399"/>
      <c r="D15" s="57">
        <v>0</v>
      </c>
      <c r="E15" s="58">
        <v>0</v>
      </c>
      <c r="F15" s="213"/>
      <c r="G15" s="213"/>
      <c r="H15" s="213"/>
      <c r="I15" s="213"/>
    </row>
    <row r="16" spans="1:24" s="214" customFormat="1" ht="20.100000000000001" customHeight="1" thickBot="1" x14ac:dyDescent="0.3">
      <c r="B16" s="400" t="s">
        <v>120</v>
      </c>
      <c r="C16" s="401"/>
      <c r="D16" s="59">
        <v>0</v>
      </c>
      <c r="E16" s="60">
        <v>0</v>
      </c>
      <c r="F16" s="213"/>
      <c r="G16" s="213"/>
      <c r="H16" s="213"/>
      <c r="I16" s="213"/>
    </row>
    <row r="18" spans="2:7" x14ac:dyDescent="0.2">
      <c r="B18" s="166"/>
      <c r="C18" s="8"/>
      <c r="D18" s="8"/>
      <c r="E18" s="34"/>
      <c r="F18" s="8"/>
    </row>
    <row r="19" spans="2:7" x14ac:dyDescent="0.2">
      <c r="B19" s="8"/>
      <c r="C19" s="8"/>
      <c r="D19" s="10"/>
      <c r="E19" s="34"/>
      <c r="F19" s="8"/>
    </row>
    <row r="20" spans="2:7" x14ac:dyDescent="0.2">
      <c r="B20" s="8"/>
      <c r="C20" s="8"/>
      <c r="D20" s="10"/>
      <c r="E20" s="34"/>
      <c r="F20" s="8"/>
    </row>
    <row r="21" spans="2:7" x14ac:dyDescent="0.2">
      <c r="B21" s="8"/>
      <c r="C21" s="8"/>
      <c r="D21" s="10"/>
      <c r="E21" s="34"/>
      <c r="F21" s="8"/>
    </row>
    <row r="22" spans="2:7" ht="68.25" customHeight="1" x14ac:dyDescent="0.2">
      <c r="B22" s="222" t="s">
        <v>3</v>
      </c>
      <c r="C22" s="222"/>
      <c r="D22" s="222"/>
      <c r="E22" s="222"/>
      <c r="F22" s="222"/>
      <c r="G22" s="222"/>
    </row>
    <row r="24" spans="2:7" x14ac:dyDescent="0.2">
      <c r="B24" s="285"/>
      <c r="C24" s="285"/>
      <c r="D24" s="285"/>
      <c r="E24" s="285"/>
      <c r="F24" s="285"/>
      <c r="G24" s="285"/>
    </row>
  </sheetData>
  <sheetProtection algorithmName="SHA-512" hashValue="I3HNQTIB1V1O6ZqgRPgIgF+pLJ/ag7pgzGn5DrOHItJm0V1UeZ5JqoCdCeTsOAdI89zyCaRvFk7dRil1ZX9R4w==" saltValue="Y2Esui9yY6oR+v+MUgq21g==" spinCount="100000" sheet="1" objects="1" scenarios="1" selectLockedCells="1"/>
  <mergeCells count="11">
    <mergeCell ref="B24:G24"/>
    <mergeCell ref="B22:G22"/>
    <mergeCell ref="B7:I7"/>
    <mergeCell ref="B14:C14"/>
    <mergeCell ref="B15:C15"/>
    <mergeCell ref="B16:C16"/>
    <mergeCell ref="B9:E9"/>
    <mergeCell ref="B10:C11"/>
    <mergeCell ref="C8:E8"/>
    <mergeCell ref="B12:C12"/>
    <mergeCell ref="B13:C13"/>
  </mergeCells>
  <dataValidations count="1">
    <dataValidation type="decimal" operator="greaterThanOrEqual" allowBlank="1" showInputMessage="1" showErrorMessage="1" sqref="D12:E16" xr:uid="{65E1C7A6-A8F5-4C19-8F3D-886B55A05D9F}">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645C2-145F-4217-BC97-744479CB9A4B}">
  <sheetPr codeName="Sheet9">
    <tabColor theme="5" tint="0.79998168889431442"/>
  </sheetPr>
  <dimension ref="B3:C16"/>
  <sheetViews>
    <sheetView workbookViewId="0">
      <selection activeCell="M31" sqref="M31"/>
    </sheetView>
  </sheetViews>
  <sheetFormatPr defaultColWidth="8.85546875" defaultRowHeight="15" x14ac:dyDescent="0.25"/>
  <cols>
    <col min="1" max="1" width="4.85546875" style="1" customWidth="1"/>
    <col min="2" max="2" width="11.5703125" style="1" customWidth="1"/>
    <col min="3" max="3" width="49.42578125" style="1" customWidth="1"/>
    <col min="4" max="16384" width="8.85546875" style="1"/>
  </cols>
  <sheetData>
    <row r="3" spans="2:3" x14ac:dyDescent="0.25">
      <c r="B3" s="134" t="s">
        <v>172</v>
      </c>
      <c r="C3" s="134" t="s">
        <v>173</v>
      </c>
    </row>
    <row r="4" spans="2:3" x14ac:dyDescent="0.25">
      <c r="B4" s="135">
        <v>46199</v>
      </c>
      <c r="C4" s="136" t="s">
        <v>174</v>
      </c>
    </row>
    <row r="5" spans="2:3" x14ac:dyDescent="0.25">
      <c r="B5" s="137"/>
      <c r="C5" s="136"/>
    </row>
    <row r="6" spans="2:3" x14ac:dyDescent="0.25">
      <c r="B6" s="138"/>
      <c r="C6" s="136"/>
    </row>
    <row r="7" spans="2:3" x14ac:dyDescent="0.25">
      <c r="B7" s="139"/>
      <c r="C7" s="136"/>
    </row>
    <row r="8" spans="2:3" x14ac:dyDescent="0.25">
      <c r="B8" s="138"/>
      <c r="C8" s="136"/>
    </row>
    <row r="9" spans="2:3" x14ac:dyDescent="0.25">
      <c r="B9" s="138"/>
      <c r="C9" s="136"/>
    </row>
    <row r="10" spans="2:3" x14ac:dyDescent="0.25">
      <c r="B10" s="138"/>
      <c r="C10" s="136"/>
    </row>
    <row r="11" spans="2:3" x14ac:dyDescent="0.25">
      <c r="B11" s="138"/>
      <c r="C11" s="136"/>
    </row>
    <row r="12" spans="2:3" x14ac:dyDescent="0.25">
      <c r="B12" s="138"/>
      <c r="C12" s="136"/>
    </row>
    <row r="13" spans="2:3" x14ac:dyDescent="0.25">
      <c r="B13" s="138"/>
      <c r="C13" s="136"/>
    </row>
    <row r="14" spans="2:3" x14ac:dyDescent="0.25">
      <c r="B14" s="138"/>
      <c r="C14" s="136"/>
    </row>
    <row r="15" spans="2:3" x14ac:dyDescent="0.25">
      <c r="B15" s="138"/>
      <c r="C15" s="136"/>
    </row>
    <row r="16" spans="2:3" x14ac:dyDescent="0.25">
      <c r="B16" s="138"/>
      <c r="C16" s="136"/>
    </row>
  </sheetData>
  <sheetProtection algorithmName="SHA-512" hashValue="VSBWyW83egTkfGRRqQjPYksI27JX+nqP/vJON8sap4kGooz14VCUA8AkIK254VE9SVykj6WgDTk9H0/VyouupQ==" saltValue="3RGwpfqa8hMqlItiFeKC4Q==" spinCount="100000" sheet="1" objects="1" scenarios="1" selectLockedCells="1" selectUnlockedCells="1"/>
  <pageMargins left="0.7" right="0.7" top="0.75" bottom="0.75" header="0.3" footer="0.3"/>
  <pageSetup paperSize="9" orientation="portrait" horizontalDpi="30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98B8F-64E3-42B0-BC11-8360465B20C3}">
  <sheetPr codeName="Sheet10"/>
  <dimension ref="B1:R75"/>
  <sheetViews>
    <sheetView topLeftCell="A12" zoomScale="85" zoomScaleNormal="85" workbookViewId="0">
      <selection activeCell="F24" sqref="F24"/>
    </sheetView>
  </sheetViews>
  <sheetFormatPr defaultRowHeight="15" x14ac:dyDescent="0.25"/>
  <cols>
    <col min="1" max="1" width="4.42578125" customWidth="1"/>
    <col min="2" max="2" width="73.5703125" customWidth="1"/>
    <col min="3" max="3" width="3.85546875" customWidth="1"/>
    <col min="4" max="4" width="62.42578125" customWidth="1"/>
    <col min="5" max="5" width="4.5703125" customWidth="1"/>
    <col min="6" max="6" width="44.85546875" customWidth="1"/>
    <col min="7" max="7" width="3" customWidth="1"/>
    <col min="8" max="8" width="36.5703125" customWidth="1"/>
    <col min="9" max="9" width="3.5703125" customWidth="1"/>
    <col min="10" max="10" width="34.5703125" customWidth="1"/>
    <col min="11" max="12" width="3" customWidth="1"/>
    <col min="13" max="13" width="26.85546875" customWidth="1"/>
  </cols>
  <sheetData>
    <row r="1" spans="2:18" x14ac:dyDescent="0.25">
      <c r="B1" s="40" t="s">
        <v>72</v>
      </c>
      <c r="D1" s="38" t="s">
        <v>43</v>
      </c>
      <c r="F1" s="38" t="s">
        <v>175</v>
      </c>
      <c r="H1" s="39" t="s">
        <v>45</v>
      </c>
      <c r="J1" s="38" t="s">
        <v>47</v>
      </c>
      <c r="M1" s="38" t="s">
        <v>176</v>
      </c>
      <c r="P1" s="47" t="s">
        <v>177</v>
      </c>
      <c r="Q1" s="47"/>
      <c r="R1" s="47"/>
    </row>
    <row r="2" spans="2:18" x14ac:dyDescent="0.25">
      <c r="B2" t="s">
        <v>12</v>
      </c>
      <c r="D2" s="36" t="s">
        <v>12</v>
      </c>
      <c r="F2" s="36" t="s">
        <v>12</v>
      </c>
      <c r="H2" t="s">
        <v>12</v>
      </c>
      <c r="J2" t="s">
        <v>12</v>
      </c>
      <c r="M2" t="s">
        <v>12</v>
      </c>
      <c r="P2" s="47" t="s">
        <v>178</v>
      </c>
      <c r="Q2" s="47"/>
      <c r="R2" s="47"/>
    </row>
    <row r="3" spans="2:18" x14ac:dyDescent="0.25">
      <c r="B3" t="s">
        <v>179</v>
      </c>
      <c r="D3" s="36" t="s">
        <v>180</v>
      </c>
      <c r="F3" s="36" t="s">
        <v>181</v>
      </c>
      <c r="H3" t="s">
        <v>182</v>
      </c>
      <c r="J3" t="s">
        <v>183</v>
      </c>
      <c r="M3" t="s">
        <v>184</v>
      </c>
      <c r="P3" s="47" t="s">
        <v>185</v>
      </c>
      <c r="Q3" s="47"/>
      <c r="R3" s="47"/>
    </row>
    <row r="4" spans="2:18" x14ac:dyDescent="0.25">
      <c r="B4" t="s">
        <v>186</v>
      </c>
      <c r="D4" s="36" t="s">
        <v>187</v>
      </c>
      <c r="F4" s="36" t="s">
        <v>188</v>
      </c>
      <c r="H4" t="s">
        <v>189</v>
      </c>
      <c r="J4" t="s">
        <v>190</v>
      </c>
      <c r="M4" t="s">
        <v>191</v>
      </c>
      <c r="P4" s="47"/>
      <c r="Q4" s="47"/>
      <c r="R4" s="47"/>
    </row>
    <row r="5" spans="2:18" x14ac:dyDescent="0.25">
      <c r="B5" t="s">
        <v>192</v>
      </c>
      <c r="D5" s="36" t="s">
        <v>193</v>
      </c>
      <c r="F5" s="36" t="s">
        <v>194</v>
      </c>
      <c r="H5" t="s">
        <v>195</v>
      </c>
      <c r="J5" t="s">
        <v>196</v>
      </c>
      <c r="M5" t="s">
        <v>197</v>
      </c>
      <c r="P5" s="47"/>
      <c r="Q5" s="47"/>
      <c r="R5" s="47"/>
    </row>
    <row r="6" spans="2:18" x14ac:dyDescent="0.25">
      <c r="B6" t="s">
        <v>198</v>
      </c>
      <c r="D6" s="36" t="s">
        <v>199</v>
      </c>
      <c r="F6" s="36" t="s">
        <v>200</v>
      </c>
      <c r="H6" t="s">
        <v>201</v>
      </c>
      <c r="J6" t="s">
        <v>202</v>
      </c>
      <c r="M6" t="s">
        <v>203</v>
      </c>
    </row>
    <row r="7" spans="2:18" ht="30" x14ac:dyDescent="0.25">
      <c r="B7" s="18" t="s">
        <v>204</v>
      </c>
      <c r="D7" s="37" t="s">
        <v>205</v>
      </c>
      <c r="F7" s="37" t="s">
        <v>206</v>
      </c>
      <c r="H7" t="s">
        <v>207</v>
      </c>
      <c r="J7" t="s">
        <v>208</v>
      </c>
      <c r="M7" t="s">
        <v>209</v>
      </c>
    </row>
    <row r="8" spans="2:18" x14ac:dyDescent="0.25">
      <c r="B8" s="18" t="s">
        <v>210</v>
      </c>
      <c r="F8" s="36" t="s">
        <v>211</v>
      </c>
      <c r="H8" t="s">
        <v>212</v>
      </c>
      <c r="J8" t="s">
        <v>213</v>
      </c>
      <c r="M8" t="s">
        <v>205</v>
      </c>
    </row>
    <row r="9" spans="2:18" x14ac:dyDescent="0.25">
      <c r="B9" s="18" t="s">
        <v>214</v>
      </c>
      <c r="F9" s="36" t="s">
        <v>215</v>
      </c>
      <c r="H9" t="s">
        <v>216</v>
      </c>
      <c r="J9" t="s">
        <v>217</v>
      </c>
    </row>
    <row r="10" spans="2:18" x14ac:dyDescent="0.25">
      <c r="B10" s="18" t="s">
        <v>218</v>
      </c>
      <c r="F10" s="36" t="s">
        <v>219</v>
      </c>
      <c r="H10" t="s">
        <v>220</v>
      </c>
      <c r="J10" t="s">
        <v>221</v>
      </c>
    </row>
    <row r="11" spans="2:18" x14ac:dyDescent="0.25">
      <c r="B11" s="18" t="s">
        <v>222</v>
      </c>
      <c r="F11" s="36" t="s">
        <v>223</v>
      </c>
      <c r="H11" t="s">
        <v>224</v>
      </c>
      <c r="J11" t="s">
        <v>225</v>
      </c>
    </row>
    <row r="12" spans="2:18" x14ac:dyDescent="0.25">
      <c r="B12" t="s">
        <v>226</v>
      </c>
      <c r="F12" s="36" t="s">
        <v>205</v>
      </c>
      <c r="H12" t="s">
        <v>227</v>
      </c>
      <c r="J12" t="s">
        <v>228</v>
      </c>
    </row>
    <row r="13" spans="2:18" x14ac:dyDescent="0.25">
      <c r="B13" t="s">
        <v>229</v>
      </c>
      <c r="H13" t="s">
        <v>205</v>
      </c>
      <c r="J13" t="s">
        <v>205</v>
      </c>
    </row>
    <row r="14" spans="2:18" x14ac:dyDescent="0.25">
      <c r="B14" s="18" t="s">
        <v>230</v>
      </c>
    </row>
    <row r="15" spans="2:18" x14ac:dyDescent="0.25">
      <c r="B15" s="18" t="s">
        <v>231</v>
      </c>
      <c r="F15" t="s">
        <v>184</v>
      </c>
    </row>
    <row r="16" spans="2:18" x14ac:dyDescent="0.25">
      <c r="B16" t="s">
        <v>232</v>
      </c>
      <c r="F16" t="s">
        <v>233</v>
      </c>
    </row>
    <row r="17" spans="2:13" x14ac:dyDescent="0.25">
      <c r="B17" s="18" t="s">
        <v>234</v>
      </c>
    </row>
    <row r="22" spans="2:13" x14ac:dyDescent="0.25">
      <c r="B22" s="41" t="s">
        <v>235</v>
      </c>
      <c r="D22" s="42" t="s">
        <v>236</v>
      </c>
      <c r="F22" s="42" t="s">
        <v>237</v>
      </c>
      <c r="H22" s="38" t="s">
        <v>46</v>
      </c>
      <c r="J22" s="38" t="s">
        <v>48</v>
      </c>
      <c r="M22" s="48"/>
    </row>
    <row r="23" spans="2:13" x14ac:dyDescent="0.25">
      <c r="B23" t="s">
        <v>12</v>
      </c>
      <c r="D23" t="s">
        <v>12</v>
      </c>
      <c r="F23" t="s">
        <v>12</v>
      </c>
      <c r="H23" t="s">
        <v>12</v>
      </c>
      <c r="J23" t="s">
        <v>12</v>
      </c>
      <c r="M23" s="47"/>
    </row>
    <row r="24" spans="2:13" x14ac:dyDescent="0.25">
      <c r="B24" t="s">
        <v>61</v>
      </c>
      <c r="D24" t="s">
        <v>238</v>
      </c>
      <c r="F24" s="17">
        <v>2024</v>
      </c>
      <c r="H24" t="s">
        <v>239</v>
      </c>
      <c r="J24" t="s">
        <v>240</v>
      </c>
      <c r="M24" s="47"/>
    </row>
    <row r="25" spans="2:13" x14ac:dyDescent="0.25">
      <c r="B25" t="s">
        <v>241</v>
      </c>
      <c r="D25" t="s">
        <v>242</v>
      </c>
      <c r="F25" s="17">
        <v>2025</v>
      </c>
      <c r="H25" t="s">
        <v>243</v>
      </c>
      <c r="J25" t="s">
        <v>244</v>
      </c>
      <c r="M25" s="47"/>
    </row>
    <row r="26" spans="2:13" x14ac:dyDescent="0.25">
      <c r="B26" t="s">
        <v>245</v>
      </c>
      <c r="D26" t="s">
        <v>246</v>
      </c>
      <c r="F26" s="17">
        <v>2026</v>
      </c>
      <c r="H26" t="s">
        <v>247</v>
      </c>
      <c r="J26" t="s">
        <v>248</v>
      </c>
      <c r="M26" s="47"/>
    </row>
    <row r="27" spans="2:13" x14ac:dyDescent="0.25">
      <c r="B27" t="s">
        <v>249</v>
      </c>
      <c r="D27" t="s">
        <v>250</v>
      </c>
      <c r="F27" s="17">
        <v>2027</v>
      </c>
      <c r="H27" t="s">
        <v>251</v>
      </c>
      <c r="J27" t="s">
        <v>252</v>
      </c>
    </row>
    <row r="28" spans="2:13" x14ac:dyDescent="0.25">
      <c r="B28" t="s">
        <v>253</v>
      </c>
      <c r="D28" t="s">
        <v>253</v>
      </c>
      <c r="F28" s="17">
        <v>2028</v>
      </c>
      <c r="H28" t="s">
        <v>205</v>
      </c>
      <c r="J28" t="s">
        <v>254</v>
      </c>
    </row>
    <row r="29" spans="2:13" x14ac:dyDescent="0.25">
      <c r="D29" s="47" t="s">
        <v>255</v>
      </c>
      <c r="F29" s="17">
        <v>2029</v>
      </c>
      <c r="J29" t="s">
        <v>205</v>
      </c>
    </row>
    <row r="30" spans="2:13" x14ac:dyDescent="0.25">
      <c r="F30" s="17">
        <v>2030</v>
      </c>
    </row>
    <row r="31" spans="2:13" x14ac:dyDescent="0.25">
      <c r="F31" s="17">
        <v>2031</v>
      </c>
    </row>
    <row r="32" spans="2:13" x14ac:dyDescent="0.25">
      <c r="F32" s="17">
        <v>2032</v>
      </c>
    </row>
    <row r="33" spans="2:6" x14ac:dyDescent="0.25">
      <c r="B33" s="41" t="s">
        <v>256</v>
      </c>
      <c r="D33" s="42" t="s">
        <v>257</v>
      </c>
      <c r="F33" s="17">
        <v>2033</v>
      </c>
    </row>
    <row r="34" spans="2:6" x14ac:dyDescent="0.25">
      <c r="B34" t="s">
        <v>12</v>
      </c>
      <c r="D34" t="s">
        <v>12</v>
      </c>
      <c r="F34" s="17">
        <v>2034</v>
      </c>
    </row>
    <row r="35" spans="2:6" x14ac:dyDescent="0.25">
      <c r="B35" t="s">
        <v>258</v>
      </c>
      <c r="D35" s="17">
        <v>1</v>
      </c>
      <c r="F35" s="17">
        <v>2035</v>
      </c>
    </row>
    <row r="36" spans="2:6" x14ac:dyDescent="0.25">
      <c r="B36" t="s">
        <v>62</v>
      </c>
      <c r="D36" s="17">
        <v>2</v>
      </c>
    </row>
    <row r="37" spans="2:6" x14ac:dyDescent="0.25">
      <c r="B37" t="s">
        <v>259</v>
      </c>
      <c r="D37" s="17">
        <v>3</v>
      </c>
    </row>
    <row r="38" spans="2:6" x14ac:dyDescent="0.25">
      <c r="B38" t="s">
        <v>260</v>
      </c>
      <c r="D38" s="17">
        <v>4</v>
      </c>
    </row>
    <row r="39" spans="2:6" x14ac:dyDescent="0.25">
      <c r="B39" t="s">
        <v>261</v>
      </c>
      <c r="D39" s="17">
        <v>5</v>
      </c>
    </row>
    <row r="40" spans="2:6" x14ac:dyDescent="0.25">
      <c r="B40" t="s">
        <v>253</v>
      </c>
      <c r="D40" s="17">
        <v>6</v>
      </c>
    </row>
    <row r="41" spans="2:6" x14ac:dyDescent="0.25">
      <c r="D41" s="17">
        <v>7</v>
      </c>
    </row>
    <row r="42" spans="2:6" x14ac:dyDescent="0.25">
      <c r="D42" s="17">
        <v>8</v>
      </c>
    </row>
    <row r="43" spans="2:6" x14ac:dyDescent="0.25">
      <c r="B43" s="41" t="s">
        <v>262</v>
      </c>
      <c r="D43" s="17">
        <v>9</v>
      </c>
    </row>
    <row r="44" spans="2:6" x14ac:dyDescent="0.25">
      <c r="B44" t="s">
        <v>12</v>
      </c>
      <c r="D44" s="17">
        <v>10</v>
      </c>
    </row>
    <row r="45" spans="2:6" x14ac:dyDescent="0.25">
      <c r="B45" t="s">
        <v>63</v>
      </c>
      <c r="D45" s="17">
        <v>11</v>
      </c>
    </row>
    <row r="46" spans="2:6" x14ac:dyDescent="0.25">
      <c r="B46" t="s">
        <v>263</v>
      </c>
      <c r="D46" s="17">
        <v>12</v>
      </c>
    </row>
    <row r="47" spans="2:6" x14ac:dyDescent="0.25">
      <c r="B47" t="s">
        <v>253</v>
      </c>
      <c r="D47" s="17">
        <v>13</v>
      </c>
    </row>
    <row r="48" spans="2:6" x14ac:dyDescent="0.25">
      <c r="D48" s="17">
        <v>14</v>
      </c>
    </row>
    <row r="49" spans="2:4" x14ac:dyDescent="0.25">
      <c r="D49" s="17">
        <v>15</v>
      </c>
    </row>
    <row r="50" spans="2:4" x14ac:dyDescent="0.25">
      <c r="D50" s="17">
        <v>16</v>
      </c>
    </row>
    <row r="51" spans="2:4" x14ac:dyDescent="0.25">
      <c r="B51" s="42" t="s">
        <v>264</v>
      </c>
      <c r="D51" s="17">
        <v>17</v>
      </c>
    </row>
    <row r="52" spans="2:4" x14ac:dyDescent="0.25">
      <c r="B52" t="s">
        <v>265</v>
      </c>
      <c r="D52" s="17">
        <v>18</v>
      </c>
    </row>
    <row r="53" spans="2:4" x14ac:dyDescent="0.25">
      <c r="B53" t="s">
        <v>266</v>
      </c>
      <c r="D53" s="17">
        <v>19</v>
      </c>
    </row>
    <row r="54" spans="2:4" x14ac:dyDescent="0.25">
      <c r="B54" t="s">
        <v>267</v>
      </c>
      <c r="D54" s="17">
        <v>20</v>
      </c>
    </row>
    <row r="55" spans="2:4" x14ac:dyDescent="0.25">
      <c r="B55" t="s">
        <v>268</v>
      </c>
      <c r="D55" s="17">
        <v>21</v>
      </c>
    </row>
    <row r="56" spans="2:4" x14ac:dyDescent="0.25">
      <c r="B56" t="s">
        <v>269</v>
      </c>
      <c r="D56" s="17">
        <v>22</v>
      </c>
    </row>
    <row r="57" spans="2:4" x14ac:dyDescent="0.25">
      <c r="D57" s="17">
        <v>23</v>
      </c>
    </row>
    <row r="58" spans="2:4" x14ac:dyDescent="0.25">
      <c r="D58" s="17">
        <v>24</v>
      </c>
    </row>
    <row r="59" spans="2:4" x14ac:dyDescent="0.25">
      <c r="D59" s="17">
        <v>25</v>
      </c>
    </row>
    <row r="60" spans="2:4" x14ac:dyDescent="0.25">
      <c r="D60" s="17">
        <v>26</v>
      </c>
    </row>
    <row r="61" spans="2:4" x14ac:dyDescent="0.25">
      <c r="B61" s="42" t="s">
        <v>270</v>
      </c>
      <c r="D61" s="17">
        <v>27</v>
      </c>
    </row>
    <row r="62" spans="2:4" x14ac:dyDescent="0.25">
      <c r="B62" t="s">
        <v>12</v>
      </c>
      <c r="D62" s="17">
        <v>28</v>
      </c>
    </row>
    <row r="63" spans="2:4" x14ac:dyDescent="0.25">
      <c r="B63" t="s">
        <v>271</v>
      </c>
      <c r="D63" s="17">
        <v>29</v>
      </c>
    </row>
    <row r="64" spans="2:4" x14ac:dyDescent="0.25">
      <c r="B64" t="s">
        <v>272</v>
      </c>
      <c r="D64" s="17">
        <v>30</v>
      </c>
    </row>
    <row r="65" spans="2:4" x14ac:dyDescent="0.25">
      <c r="B65" t="s">
        <v>273</v>
      </c>
      <c r="D65" t="s">
        <v>274</v>
      </c>
    </row>
    <row r="66" spans="2:4" x14ac:dyDescent="0.25">
      <c r="B66" t="s">
        <v>275</v>
      </c>
    </row>
    <row r="67" spans="2:4" x14ac:dyDescent="0.25">
      <c r="B67" t="s">
        <v>276</v>
      </c>
    </row>
    <row r="68" spans="2:4" x14ac:dyDescent="0.25">
      <c r="B68" t="s">
        <v>277</v>
      </c>
      <c r="D68" s="42" t="s">
        <v>278</v>
      </c>
    </row>
    <row r="69" spans="2:4" x14ac:dyDescent="0.25">
      <c r="B69" t="s">
        <v>279</v>
      </c>
      <c r="D69" t="s">
        <v>12</v>
      </c>
    </row>
    <row r="70" spans="2:4" x14ac:dyDescent="0.25">
      <c r="B70" t="s">
        <v>280</v>
      </c>
      <c r="D70" s="17">
        <v>0</v>
      </c>
    </row>
    <row r="71" spans="2:4" x14ac:dyDescent="0.25">
      <c r="B71" t="s">
        <v>281</v>
      </c>
      <c r="D71" s="17">
        <v>1</v>
      </c>
    </row>
    <row r="72" spans="2:4" x14ac:dyDescent="0.25">
      <c r="D72" s="17">
        <v>2</v>
      </c>
    </row>
    <row r="73" spans="2:4" x14ac:dyDescent="0.25">
      <c r="D73" s="17">
        <v>3</v>
      </c>
    </row>
    <row r="74" spans="2:4" x14ac:dyDescent="0.25">
      <c r="D74" s="17">
        <v>4</v>
      </c>
    </row>
    <row r="75" spans="2:4" x14ac:dyDescent="0.25">
      <c r="D75" s="17">
        <v>5</v>
      </c>
    </row>
  </sheetData>
  <sheetProtection selectLockedCells="1" selectUnlockedCells="1"/>
  <pageMargins left="0.7" right="0.7" top="0.75" bottom="0.75" header="0.3" footer="0.3"/>
  <pageSetup paperSize="9" orientation="portrait" horizontalDpi="30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18D8FDCAB8F66042870730D09250C064" ma:contentTypeVersion="15" ma:contentTypeDescription="Luo uusi asiakirja." ma:contentTypeScope="" ma:versionID="73e643f1649f77425a71f62834707b8f">
  <xsd:schema xmlns:xsd="http://www.w3.org/2001/XMLSchema" xmlns:xs="http://www.w3.org/2001/XMLSchema" xmlns:p="http://schemas.microsoft.com/office/2006/metadata/properties" xmlns:ns2="657fdff1-15e5-43b7-8f55-309520f1f28b" xmlns:ns3="c9cac4ce-33e9-4152-b9c0-4cf3a56ecd1c" targetNamespace="http://schemas.microsoft.com/office/2006/metadata/properties" ma:root="true" ma:fieldsID="344d588bbaf98a6c663a7c6870f4494b" ns2:_="" ns3:_="">
    <xsd:import namespace="657fdff1-15e5-43b7-8f55-309520f1f28b"/>
    <xsd:import namespace="c9cac4ce-33e9-4152-b9c0-4cf3a56ecd1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7fdff1-15e5-43b7-8f55-309520f1f2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Kuvien tunnisteet" ma:readOnly="false" ma:fieldId="{5cf76f15-5ced-4ddc-b409-7134ff3c332f}" ma:taxonomyMulti="true" ma:sspId="056935de-da05-4f76-b02a-c0a3fb667c92"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9cac4ce-33e9-4152-b9c0-4cf3a56ecd1c" elementFormDefault="qualified">
    <xsd:import namespace="http://schemas.microsoft.com/office/2006/documentManagement/types"/>
    <xsd:import namespace="http://schemas.microsoft.com/office/infopath/2007/PartnerControls"/>
    <xsd:element name="SharedWithUsers" ma:index="10"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Jakamisen tiedot" ma:internalName="SharedWithDetails" ma:readOnly="true">
      <xsd:simpleType>
        <xsd:restriction base="dms:Note">
          <xsd:maxLength value="255"/>
        </xsd:restriction>
      </xsd:simpleType>
    </xsd:element>
    <xsd:element name="TaxCatchAll" ma:index="18" nillable="true" ma:displayName="Taxonomy Catch All Column" ma:hidden="true" ma:list="{932bbe31-7896-4682-9cff-e9b4bda7e2f6}" ma:internalName="TaxCatchAll" ma:showField="CatchAllData" ma:web="c9cac4ce-33e9-4152-b9c0-4cf3a56ecd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9cac4ce-33e9-4152-b9c0-4cf3a56ecd1c" xsi:nil="true"/>
    <lcf76f155ced4ddcb4097134ff3c332f xmlns="657fdff1-15e5-43b7-8f55-309520f1f28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97AFDD-22CF-4537-9A4F-4349FC92C4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7fdff1-15e5-43b7-8f55-309520f1f28b"/>
    <ds:schemaRef ds:uri="c9cac4ce-33e9-4152-b9c0-4cf3a56ecd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6BF98F-F24A-435E-B561-7E5733A6EF89}">
  <ds:schemaRefs>
    <ds:schemaRef ds:uri="http://schemas.microsoft.com/office/2006/metadata/properties"/>
    <ds:schemaRef ds:uri="http://schemas.microsoft.com/office/infopath/2007/PartnerControls"/>
    <ds:schemaRef ds:uri="http://schemas.microsoft.com/office/2006/documentManagement/types"/>
    <ds:schemaRef ds:uri="http://purl.org/dc/elements/1.1/"/>
    <ds:schemaRef ds:uri="657fdff1-15e5-43b7-8f55-309520f1f28b"/>
    <ds:schemaRef ds:uri="http://schemas.openxmlformats.org/package/2006/metadata/core-properties"/>
    <ds:schemaRef ds:uri="c9cac4ce-33e9-4152-b9c0-4cf3a56ecd1c"/>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31199C89-845B-4F59-89DC-0DAF215AC00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Ohjeet</vt:lpstr>
      <vt:lpstr>Lähtötiedot</vt:lpstr>
      <vt:lpstr>Lähtötiedot, monta käyttötarkoi</vt:lpstr>
      <vt:lpstr>Lähtötiedot, muu kuin CO2data</vt:lpstr>
      <vt:lpstr>Tulokset, monta käyttötarkoitus</vt:lpstr>
      <vt:lpstr>Tulokset hiilijalanjälki</vt:lpstr>
      <vt:lpstr>Tulokset hiilikädenjälki</vt:lpstr>
      <vt:lpstr>Versiohallinta</vt:lpstr>
      <vt:lpstr>Alasvetovalikot</vt:lpstr>
      <vt:lpstr>Kuvaajien tiedot</vt:lpstr>
      <vt:lpstr>_Toc144300067</vt:lpstr>
    </vt:vector>
  </TitlesOfParts>
  <Manager/>
  <Company>Vantaan kaupunki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Linko Eira</cp:lastModifiedBy>
  <cp:revision/>
  <dcterms:created xsi:type="dcterms:W3CDTF">2022-10-24T06:17:44Z</dcterms:created>
  <dcterms:modified xsi:type="dcterms:W3CDTF">2026-06-26T05:02:23Z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35e945f-875f-47b7-87fa-10b3524d17f5_Enabled">
    <vt:lpwstr>true</vt:lpwstr>
  </property>
  <property fmtid="{D5CDD505-2E9C-101B-9397-08002B2CF9AE}" pid="3" name="MSIP_Label_f35e945f-875f-47b7-87fa-10b3524d17f5_SetDate">
    <vt:lpwstr>2023-08-29T09:40:29Z</vt:lpwstr>
  </property>
  <property fmtid="{D5CDD505-2E9C-101B-9397-08002B2CF9AE}" pid="4" name="MSIP_Label_f35e945f-875f-47b7-87fa-10b3524d17f5_Method">
    <vt:lpwstr>Standard</vt:lpwstr>
  </property>
  <property fmtid="{D5CDD505-2E9C-101B-9397-08002B2CF9AE}" pid="5" name="MSIP_Label_f35e945f-875f-47b7-87fa-10b3524d17f5_Name">
    <vt:lpwstr>Julkinen (harkinnanvaraisesti)</vt:lpwstr>
  </property>
  <property fmtid="{D5CDD505-2E9C-101B-9397-08002B2CF9AE}" pid="6" name="MSIP_Label_f35e945f-875f-47b7-87fa-10b3524d17f5_SiteId">
    <vt:lpwstr>3feb6bc1-d722-4726-966c-5b58b64df752</vt:lpwstr>
  </property>
  <property fmtid="{D5CDD505-2E9C-101B-9397-08002B2CF9AE}" pid="7" name="MSIP_Label_f35e945f-875f-47b7-87fa-10b3524d17f5_ActionId">
    <vt:lpwstr>4f6adfb1-fc50-402c-a2e7-472551418c1c</vt:lpwstr>
  </property>
  <property fmtid="{D5CDD505-2E9C-101B-9397-08002B2CF9AE}" pid="8" name="MSIP_Label_f35e945f-875f-47b7-87fa-10b3524d17f5_ContentBits">
    <vt:lpwstr>0</vt:lpwstr>
  </property>
  <property fmtid="{D5CDD505-2E9C-101B-9397-08002B2CF9AE}" pid="9" name="ContentTypeId">
    <vt:lpwstr>0x01010018D8FDCAB8F66042870730D09250C064</vt:lpwstr>
  </property>
  <property fmtid="{D5CDD505-2E9C-101B-9397-08002B2CF9AE}" pid="10" name="MediaServiceImageTags">
    <vt:lpwstr/>
  </property>
</Properties>
</file>